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Laura1\Desktop\Final_ corrections\"/>
    </mc:Choice>
  </mc:AlternateContent>
  <xr:revisionPtr revIDLastSave="0" documentId="13_ncr:1_{6A53BE67-355C-4EBD-A0CF-38A225E1D18A}" xr6:coauthVersionLast="47" xr6:coauthVersionMax="47" xr10:uidLastSave="{00000000-0000-0000-0000-000000000000}"/>
  <bookViews>
    <workbookView xWindow="-120" yWindow="-120" windowWidth="20730" windowHeight="11160" activeTab="6" xr2:uid="{00000000-000D-0000-FFFF-FFFF00000000}"/>
  </bookViews>
  <sheets>
    <sheet name="1" sheetId="5" r:id="rId1"/>
    <sheet name="2" sheetId="4" r:id="rId2"/>
    <sheet name="3" sheetId="1" r:id="rId3"/>
    <sheet name="4" sheetId="10" r:id="rId4"/>
    <sheet name="5" sheetId="8" r:id="rId5"/>
    <sheet name="6" sheetId="6" r:id="rId6"/>
    <sheet name="7" sheetId="11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1" i="11" l="1"/>
  <c r="AH11" i="11"/>
  <c r="AG11" i="11"/>
  <c r="AF11" i="11"/>
  <c r="AE11" i="11"/>
  <c r="AD11" i="11"/>
  <c r="AC11" i="11"/>
  <c r="AA11" i="11"/>
  <c r="AI11" i="11" s="1"/>
  <c r="AJ11" i="11" s="1"/>
  <c r="AK10" i="11"/>
  <c r="AH10" i="11"/>
  <c r="AG10" i="11"/>
  <c r="AF10" i="11"/>
  <c r="AE10" i="11"/>
  <c r="AD10" i="11"/>
  <c r="AC10" i="11"/>
  <c r="AA10" i="11"/>
  <c r="AB10" i="11" s="1"/>
  <c r="AK9" i="11"/>
  <c r="AH9" i="11"/>
  <c r="AG9" i="11"/>
  <c r="AF9" i="11"/>
  <c r="AE9" i="11"/>
  <c r="AD9" i="11"/>
  <c r="AC9" i="11"/>
  <c r="AB9" i="11"/>
  <c r="AA9" i="11"/>
  <c r="AI9" i="11" s="1"/>
  <c r="AJ9" i="11" s="1"/>
  <c r="AK8" i="11"/>
  <c r="AH8" i="11"/>
  <c r="AG8" i="11"/>
  <c r="AF8" i="11"/>
  <c r="AE8" i="11"/>
  <c r="AD8" i="11"/>
  <c r="AC8" i="11"/>
  <c r="AA8" i="11"/>
  <c r="AI8" i="11" s="1"/>
  <c r="AJ8" i="11" s="1"/>
  <c r="AK7" i="11"/>
  <c r="AH7" i="11"/>
  <c r="AG7" i="11"/>
  <c r="AF7" i="11"/>
  <c r="AE7" i="11"/>
  <c r="AD7" i="11"/>
  <c r="AC7" i="11"/>
  <c r="AA7" i="11"/>
  <c r="AB7" i="11" s="1"/>
  <c r="AK6" i="11"/>
  <c r="AH6" i="11"/>
  <c r="AG6" i="11"/>
  <c r="AF6" i="11"/>
  <c r="AE6" i="11"/>
  <c r="AD6" i="11"/>
  <c r="AC6" i="11"/>
  <c r="AA6" i="11"/>
  <c r="AB6" i="11" s="1"/>
  <c r="AK5" i="11"/>
  <c r="AH5" i="11"/>
  <c r="AG5" i="11"/>
  <c r="AF5" i="11"/>
  <c r="AE5" i="11"/>
  <c r="AD5" i="11"/>
  <c r="AC5" i="11"/>
  <c r="AB5" i="11"/>
  <c r="AA5" i="11"/>
  <c r="AI5" i="11" s="1"/>
  <c r="AJ5" i="11" s="1"/>
  <c r="AI7" i="11" l="1"/>
  <c r="AJ7" i="11" s="1"/>
  <c r="AB8" i="11"/>
  <c r="AI6" i="11"/>
  <c r="AJ6" i="11" s="1"/>
  <c r="AI10" i="11"/>
  <c r="AJ10" i="11" s="1"/>
  <c r="AB11" i="11"/>
  <c r="CD6" i="6" l="1"/>
  <c r="CD7" i="6"/>
  <c r="CD8" i="6"/>
  <c r="CD9" i="6"/>
  <c r="CD10" i="6"/>
  <c r="CD11" i="6"/>
  <c r="CD12" i="6"/>
  <c r="CD13" i="6"/>
  <c r="CD14" i="6"/>
  <c r="CD15" i="6"/>
  <c r="CD16" i="6"/>
  <c r="CD17" i="6"/>
  <c r="CD18" i="6"/>
  <c r="CD19" i="6"/>
  <c r="CD20" i="6"/>
  <c r="CD21" i="6"/>
  <c r="CD22" i="6"/>
  <c r="CD23" i="6"/>
  <c r="CD24" i="6"/>
  <c r="CD25" i="6"/>
  <c r="CD26" i="6"/>
  <c r="CD27" i="6"/>
  <c r="CD28" i="6"/>
  <c r="CD29" i="6"/>
  <c r="CD30" i="6"/>
  <c r="CD31" i="6"/>
  <c r="CD32" i="6"/>
  <c r="CD33" i="6"/>
  <c r="CD34" i="6"/>
  <c r="CD35" i="6"/>
  <c r="CD36" i="6"/>
  <c r="CD37" i="6"/>
  <c r="CD38" i="6"/>
  <c r="CD39" i="6"/>
  <c r="CD40" i="6"/>
  <c r="CD41" i="6"/>
  <c r="CD42" i="6"/>
  <c r="CD43" i="6"/>
  <c r="CD5" i="6"/>
  <c r="CD4" i="6"/>
  <c r="N43" i="10"/>
  <c r="N6" i="10"/>
  <c r="N7" i="10"/>
  <c r="N8" i="10"/>
  <c r="N9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5" i="10"/>
  <c r="N4" i="10"/>
  <c r="P5" i="5"/>
  <c r="P6" i="5"/>
  <c r="P7" i="5"/>
  <c r="P8" i="5"/>
  <c r="P9" i="5"/>
  <c r="P10" i="5"/>
  <c r="P11" i="5"/>
  <c r="P12" i="5"/>
  <c r="P13" i="5"/>
  <c r="P4" i="5"/>
  <c r="N13" i="5"/>
  <c r="N12" i="5"/>
  <c r="N11" i="5"/>
  <c r="N10" i="5"/>
  <c r="N9" i="5"/>
  <c r="N8" i="5"/>
  <c r="N7" i="5"/>
  <c r="N6" i="5"/>
  <c r="N5" i="5"/>
  <c r="N4" i="5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<sst xmlns="http://schemas.openxmlformats.org/spreadsheetml/2006/main" count="1177" uniqueCount="526">
  <si>
    <t>analyst</t>
  </si>
  <si>
    <t>status</t>
  </si>
  <si>
    <t>Achomosphaera+Spiniferites group</t>
  </si>
  <si>
    <t>Apteodinium spp.</t>
  </si>
  <si>
    <t>Barssidinium spp.</t>
  </si>
  <si>
    <t>Barssidinium graminosum</t>
  </si>
  <si>
    <t>Barssidinium taxandrianum</t>
  </si>
  <si>
    <t>Barssidinium wrennii</t>
  </si>
  <si>
    <t>Batiacasphaera spp.</t>
  </si>
  <si>
    <t>Batiacasphaera spp. ?</t>
  </si>
  <si>
    <t>Batioladinium spp.</t>
  </si>
  <si>
    <t>Bitectatodinium spp.</t>
  </si>
  <si>
    <t>Bitectatodinium serratum ?</t>
  </si>
  <si>
    <t>Cerebocysta satchelliae ?</t>
  </si>
  <si>
    <t>Cerebrocysta spp.</t>
  </si>
  <si>
    <t>Cerebrocysta poulsenii</t>
  </si>
  <si>
    <t>Cerebrocysta poulsenii ?</t>
  </si>
  <si>
    <t>Cleistosphaeridium spp.</t>
  </si>
  <si>
    <t>Cleistosphaeridium placacanthum</t>
  </si>
  <si>
    <t>Cleistosphaeridium placacanthum ?</t>
  </si>
  <si>
    <t>Cordosphaeridium cantharellus</t>
  </si>
  <si>
    <t>Dapsilidinium spp.</t>
  </si>
  <si>
    <t>Dissiliodinium spp.</t>
  </si>
  <si>
    <t>Distatodinium spp.</t>
  </si>
  <si>
    <t>Exochosphaeridium insigne</t>
  </si>
  <si>
    <t>Exochosphaeridium insigne ?</t>
  </si>
  <si>
    <t>Gramocysta verricula</t>
  </si>
  <si>
    <t>Habibacysta tectata</t>
  </si>
  <si>
    <t>Habibacysta tectata ?</t>
  </si>
  <si>
    <t>Homotryblium spp.</t>
  </si>
  <si>
    <t>Hystrichokolpoma "reducta"</t>
  </si>
  <si>
    <t>Hystrichokolpoma "reductum"</t>
  </si>
  <si>
    <t>Hystrichosphaeropsis cf. obscura ?</t>
  </si>
  <si>
    <t>Impagidinium spp.</t>
  </si>
  <si>
    <t>Impagidinium cf. aculeatum</t>
  </si>
  <si>
    <t>Impagidinium paradoxum</t>
  </si>
  <si>
    <t>Impagidinium paradoxum ?</t>
  </si>
  <si>
    <t>Impletosphaeridium insolitum</t>
  </si>
  <si>
    <t>Invertocysta spp.</t>
  </si>
  <si>
    <t>Labyrinthodinium truncatum modicum</t>
  </si>
  <si>
    <t>Lecaniella spp.</t>
  </si>
  <si>
    <t>Lejeunecysta spp.</t>
  </si>
  <si>
    <t>Lingulodinium spp.</t>
  </si>
  <si>
    <t>Lingulodinium multivirgatum</t>
  </si>
  <si>
    <t>Melitasphaeridium spp.</t>
  </si>
  <si>
    <t>Melitasphaeridium pseudorecurvatum</t>
  </si>
  <si>
    <t>Membranilarnacea cf. picena</t>
  </si>
  <si>
    <t>Operculodinium spp.</t>
  </si>
  <si>
    <t>Operculodinium centrocarpum/israelianum</t>
  </si>
  <si>
    <t>Operculodinium eirikianum</t>
  </si>
  <si>
    <t>Operculodinium piaseckii</t>
  </si>
  <si>
    <t>Operculodinium cf. piaseckii</t>
  </si>
  <si>
    <t>Other dinocysts</t>
  </si>
  <si>
    <t>Palaeocystodinium spp.</t>
  </si>
  <si>
    <t>Palaeocystodinium minor</t>
  </si>
  <si>
    <t>Palaeocystodinium miocaenicum</t>
  </si>
  <si>
    <t>Palaeocystodinium powellense</t>
  </si>
  <si>
    <t>Pyxidinopsis spp.</t>
  </si>
  <si>
    <t>Spiniferites solidago</t>
  </si>
  <si>
    <t>Spiniferites solidago ?</t>
  </si>
  <si>
    <t>Sumatradinium spp.</t>
  </si>
  <si>
    <t>Sumatradinium soucouyantiae</t>
  </si>
  <si>
    <t>Sumatradinium soucouyantiae ?</t>
  </si>
  <si>
    <t>Tectatodinium spp.</t>
  </si>
  <si>
    <t>Trinovantedinium spp.</t>
  </si>
  <si>
    <t>unidentifiable dinocysts</t>
  </si>
  <si>
    <t>Unipontidinium aquaeductum</t>
  </si>
  <si>
    <t>DC</t>
  </si>
  <si>
    <t>SP/1</t>
  </si>
  <si>
    <t>16.446</t>
  </si>
  <si>
    <t>Analysed</t>
  </si>
  <si>
    <t>1 Rw</t>
  </si>
  <si>
    <t>16.449</t>
  </si>
  <si>
    <t>1 ?</t>
  </si>
  <si>
    <t>16.456</t>
  </si>
  <si>
    <t>2 ?</t>
  </si>
  <si>
    <t>16.460</t>
  </si>
  <si>
    <t>16.470</t>
  </si>
  <si>
    <t>16.477</t>
  </si>
  <si>
    <t>16.479</t>
  </si>
  <si>
    <t>16.482</t>
  </si>
  <si>
    <t>LFK/1</t>
  </si>
  <si>
    <t>16.483</t>
  </si>
  <si>
    <t>16,486</t>
  </si>
  <si>
    <t>16.642</t>
  </si>
  <si>
    <t>16.643</t>
  </si>
  <si>
    <t>16.647</t>
  </si>
  <si>
    <t>16.650</t>
  </si>
  <si>
    <t>16.653</t>
  </si>
  <si>
    <t>16.654</t>
  </si>
  <si>
    <t>16.656</t>
  </si>
  <si>
    <t>16.658</t>
  </si>
  <si>
    <t>16.659</t>
  </si>
  <si>
    <t>16.662</t>
  </si>
  <si>
    <t>16.663</t>
  </si>
  <si>
    <t>16.666</t>
  </si>
  <si>
    <t>16.823</t>
  </si>
  <si>
    <t>16.826</t>
  </si>
  <si>
    <t>16.827</t>
  </si>
  <si>
    <t>16.832</t>
  </si>
  <si>
    <t>JMF/1</t>
  </si>
  <si>
    <t>16.833</t>
  </si>
  <si>
    <t>+</t>
  </si>
  <si>
    <t>16.834</t>
  </si>
  <si>
    <t>16.835</t>
  </si>
  <si>
    <t>16.838</t>
  </si>
  <si>
    <t>16.839</t>
  </si>
  <si>
    <t>16.841</t>
  </si>
  <si>
    <t>16.842</t>
  </si>
  <si>
    <t>16.843</t>
  </si>
  <si>
    <t>16.844</t>
  </si>
  <si>
    <t>16.845</t>
  </si>
  <si>
    <t>16.846</t>
  </si>
  <si>
    <t>16.847</t>
  </si>
  <si>
    <t>16.849</t>
  </si>
  <si>
    <t>16.850</t>
  </si>
  <si>
    <t>16.852</t>
  </si>
  <si>
    <t>16.854</t>
  </si>
  <si>
    <t>16.885</t>
  </si>
  <si>
    <t>16.856</t>
  </si>
  <si>
    <t>16.857</t>
  </si>
  <si>
    <t>16.858</t>
  </si>
  <si>
    <t>16.860</t>
  </si>
  <si>
    <t>16.863</t>
  </si>
  <si>
    <t>16.916</t>
  </si>
  <si>
    <t>16.918</t>
  </si>
  <si>
    <t>16.919</t>
  </si>
  <si>
    <t>19.921</t>
  </si>
  <si>
    <t>16.924</t>
  </si>
  <si>
    <t/>
  </si>
  <si>
    <t>16.925</t>
  </si>
  <si>
    <t>16.930</t>
  </si>
  <si>
    <t>16.938</t>
  </si>
  <si>
    <t>16.946</t>
  </si>
  <si>
    <t>16.954</t>
  </si>
  <si>
    <t>16.982</t>
  </si>
  <si>
    <t>16.991</t>
  </si>
  <si>
    <t>16.996</t>
  </si>
  <si>
    <t>17.003</t>
  </si>
  <si>
    <t>17.011</t>
  </si>
  <si>
    <t>Non-Saccate pollen</t>
  </si>
  <si>
    <t>Bissacate pollen</t>
  </si>
  <si>
    <t>Spores</t>
  </si>
  <si>
    <t>Fungal spores</t>
  </si>
  <si>
    <t>Freshwater algaes</t>
  </si>
  <si>
    <r>
      <t>Abundance (%) Palynofacies - S</t>
    </r>
    <r>
      <rPr>
        <b/>
        <sz val="11"/>
        <color theme="1"/>
        <rFont val="Aptos Narrow"/>
        <family val="2"/>
      </rPr>
      <t>ø</t>
    </r>
    <r>
      <rPr>
        <b/>
        <sz val="11"/>
        <color theme="1"/>
        <rFont val="Calibri"/>
        <family val="2"/>
      </rPr>
      <t>nder Vium well</t>
    </r>
  </si>
  <si>
    <t>Raw counts dinocyst taxa  - Sønder Vium well</t>
  </si>
  <si>
    <t>P/D Index</t>
  </si>
  <si>
    <t>DC    Dapsilidinium pseudocolligerum</t>
  </si>
  <si>
    <t>DC    Heteraulacacysta campanula</t>
  </si>
  <si>
    <t>DC    Hystrichokolpoma rigaudiae</t>
  </si>
  <si>
    <t>DC    Impagidinium velorum</t>
  </si>
  <si>
    <t>DC    Lingulodinium machaerophorum</t>
  </si>
  <si>
    <t>DC    Nematosphaeropsis labyrinthus</t>
  </si>
  <si>
    <t>DC    Operculodinium centrocarpum</t>
  </si>
  <si>
    <t>DC    Operculodinium piaseckii</t>
  </si>
  <si>
    <t>DC    Palaeocystodinium golzowense</t>
  </si>
  <si>
    <t>DC    Pentadinium laticinctum imaginatum</t>
  </si>
  <si>
    <t>DC    Pentadinium laticinctum laticinctum</t>
  </si>
  <si>
    <t>DC    Polysphaeridium zoharyi</t>
  </si>
  <si>
    <t>DC    Reticulatosphaera actinocoronata</t>
  </si>
  <si>
    <t>DC    Spiniferites pseudofurcatus</t>
  </si>
  <si>
    <t>DC    Spiniferites solidago</t>
  </si>
  <si>
    <t>DC    Spiniferites spp.</t>
  </si>
  <si>
    <t>DC    Invertocysta lacrymosa</t>
  </si>
  <si>
    <t>DC    Achomosphaera ramulifera</t>
  </si>
  <si>
    <t>DC    Palaeocystodinium powellense</t>
  </si>
  <si>
    <t>DC    Achomosphaera andalousiensis andalousiensis</t>
  </si>
  <si>
    <t>DC    Habibacysta tectata</t>
  </si>
  <si>
    <t>DC    Operculodinium eirikianum</t>
  </si>
  <si>
    <t>DC    Impagidinium patulum</t>
  </si>
  <si>
    <t>DC    cf. Bitectatodinium spp.</t>
  </si>
  <si>
    <t>DC    Achomosphaera alcicornu</t>
  </si>
  <si>
    <t>DC    Labyrinthodinium truncatum</t>
  </si>
  <si>
    <t>DC    Palaeocystodinium miocaenicum/minor</t>
  </si>
  <si>
    <t>DC    Cerebrocysta poulsenii</t>
  </si>
  <si>
    <t>DC    Impagidinium aculeatum</t>
  </si>
  <si>
    <t>DC    Pyxidinopsis psilata</t>
  </si>
  <si>
    <t>DC    Hystrichosphaeropsis obscura</t>
  </si>
  <si>
    <t>DC    Impagidinium paradoxum</t>
  </si>
  <si>
    <t>DC    Batiacasphaera spp.</t>
  </si>
  <si>
    <t>DC    Nematosphaeropsis lemniscata</t>
  </si>
  <si>
    <t>DC    Tectatodinium pellitum</t>
  </si>
  <si>
    <t>DC    Heteraulacacysta spp.</t>
  </si>
  <si>
    <t>DC    Cannosphaeropsis passio</t>
  </si>
  <si>
    <t>DC    Invertocysta tabulata</t>
  </si>
  <si>
    <t>DC    Apteodinium cf. australiense</t>
  </si>
  <si>
    <t>DC    Cerebrocysta satchelliae</t>
  </si>
  <si>
    <t>DC    Sumatradinium hamulatum</t>
  </si>
  <si>
    <t>DC    Unipontidinium aquaeductus</t>
  </si>
  <si>
    <t>DC    Cleistosphaeridium placacanthum</t>
  </si>
  <si>
    <t>DC    Minisphaeridium latirictum</t>
  </si>
  <si>
    <t>DC    Operculodinium tegillatum</t>
  </si>
  <si>
    <t>DC    Impagidinium spp.</t>
  </si>
  <si>
    <t>DC    Tuberculodinium vancampoae</t>
  </si>
  <si>
    <t>DC    Sumatradinium spp.</t>
  </si>
  <si>
    <t>DC    Pyxidinopsis fairhavenensis</t>
  </si>
  <si>
    <t>DC    Impletosphaeridium insolitum</t>
  </si>
  <si>
    <t>DC    Sumatradinium druggii</t>
  </si>
  <si>
    <t>DC    Apteodinium tectatum</t>
  </si>
  <si>
    <t>DC    Cousteaudinium aubryae</t>
  </si>
  <si>
    <t>DC    Distatodinium paradoxum</t>
  </si>
  <si>
    <t>DC    Barssidinium pliocenicum</t>
  </si>
  <si>
    <t>DC    Trinovantedinium spp.</t>
  </si>
  <si>
    <t>DC    Palaeocystodinium spp.</t>
  </si>
  <si>
    <t>DC    Apteodinium australiense</t>
  </si>
  <si>
    <t>DC    Hystrichokolpoma "pseudooceanicum"</t>
  </si>
  <si>
    <t>DC    Apteodinium spiridoides</t>
  </si>
  <si>
    <t>DC    Exochosphaeridium insigne</t>
  </si>
  <si>
    <t>DC    Hystrichokolpoma "reductum"</t>
  </si>
  <si>
    <t>DC    Filisphaera filifera</t>
  </si>
  <si>
    <t>DC    Cerebrocysta spp.</t>
  </si>
  <si>
    <t>DC    Cordosphaeridium cantharellum</t>
  </si>
  <si>
    <t>DC    Homotryblium tenuispinosum</t>
  </si>
  <si>
    <t>DC    Deflandrea phosphoritica</t>
  </si>
  <si>
    <t>DC    Gonyaulacysta jurassica</t>
  </si>
  <si>
    <t>KD/1</t>
  </si>
  <si>
    <t xml:space="preserve">1487.27 - 1487.39m </t>
  </si>
  <si>
    <t>1491.61 - 1491.74m</t>
  </si>
  <si>
    <t>1496.58 - 1496.69m</t>
  </si>
  <si>
    <t xml:space="preserve">1500.43 - 1500.54m </t>
  </si>
  <si>
    <t xml:space="preserve">1504.50 - 1504.60m </t>
  </si>
  <si>
    <t xml:space="preserve">1506.81 - 1506.91m </t>
  </si>
  <si>
    <t>1509.56 - 1509.66m</t>
  </si>
  <si>
    <t>1514.06 - 1514.15m</t>
  </si>
  <si>
    <t xml:space="preserve">1518.65 - 1518.75m </t>
  </si>
  <si>
    <t xml:space="preserve">1522.35 - 1522.46m </t>
  </si>
  <si>
    <t>1526.68 - 1526.75m</t>
  </si>
  <si>
    <t xml:space="preserve">1533.42 - 1533.51m </t>
  </si>
  <si>
    <t xml:space="preserve">1542.75 - 1542.84m </t>
  </si>
  <si>
    <t>1549.75 - 1549.83m</t>
  </si>
  <si>
    <t>1552.20 - 1552.29m</t>
  </si>
  <si>
    <t>1562.30 - 1562.39m</t>
  </si>
  <si>
    <t>1571.80 - 1571.90m</t>
  </si>
  <si>
    <t>1579.42 - 1579.51m</t>
  </si>
  <si>
    <t>1584.77 - 1584.85m</t>
  </si>
  <si>
    <t>1586.51 - 1586.61m</t>
  </si>
  <si>
    <t xml:space="preserve">1595.40 - 1595.48m </t>
  </si>
  <si>
    <t>1600.41 - 1600.47m</t>
  </si>
  <si>
    <t xml:space="preserve">1602.35 - 1602.42m </t>
  </si>
  <si>
    <t>1606.47 - 1606.54m</t>
  </si>
  <si>
    <t xml:space="preserve">1608.73 - 1608.84m </t>
  </si>
  <si>
    <t>1613.72 - 1613.80m</t>
  </si>
  <si>
    <t xml:space="preserve">1617.57 - 1617.66m </t>
  </si>
  <si>
    <t>1622.37 - 1622.46m</t>
  </si>
  <si>
    <t>1628.50 - 1628.57m</t>
  </si>
  <si>
    <t>1634.35 - 1634.41m</t>
  </si>
  <si>
    <t>1636.30 - 1636.37m</t>
  </si>
  <si>
    <t>1641.37 - 1641.45m</t>
  </si>
  <si>
    <t>1646.29 - 1646.33m</t>
  </si>
  <si>
    <t>1653.53 - 1653.61m</t>
  </si>
  <si>
    <t>1655.50 - 1655.57m</t>
  </si>
  <si>
    <t>1660.52 - 1660.54m</t>
  </si>
  <si>
    <t>1664.63 - 1664.69m</t>
  </si>
  <si>
    <t>1486.78</t>
  </si>
  <si>
    <t>1489.04</t>
  </si>
  <si>
    <t>1493.39</t>
  </si>
  <si>
    <t>1498.34</t>
  </si>
  <si>
    <t>1502.19</t>
  </si>
  <si>
    <t>1508.56</t>
  </si>
  <si>
    <t>1511.31</t>
  </si>
  <si>
    <t>1515.80</t>
  </si>
  <si>
    <t>1517.80</t>
  </si>
  <si>
    <t>1521.51</t>
  </si>
  <si>
    <t>1525.80</t>
  </si>
  <si>
    <t>1506.25</t>
  </si>
  <si>
    <t>1532.56</t>
  </si>
  <si>
    <t>1541.89</t>
  </si>
  <si>
    <t>1548.88</t>
  </si>
  <si>
    <t>1551.29</t>
  </si>
  <si>
    <t>1561.39</t>
  </si>
  <si>
    <t>1570.90</t>
  </si>
  <si>
    <t>1579.11</t>
  </si>
  <si>
    <t>1584.45</t>
  </si>
  <si>
    <t>1586.21</t>
  </si>
  <si>
    <t>1595.08</t>
  </si>
  <si>
    <t>1600.07</t>
  </si>
  <si>
    <t>1602.02</t>
  </si>
  <si>
    <t>1606.14</t>
  </si>
  <si>
    <t>1608.44</t>
  </si>
  <si>
    <t>1613.00</t>
  </si>
  <si>
    <t>1616.86</t>
  </si>
  <si>
    <t>1621.66</t>
  </si>
  <si>
    <t>1627.77</t>
  </si>
  <si>
    <t>1633.61</t>
  </si>
  <si>
    <t>1635.57</t>
  </si>
  <si>
    <t>1640.65</t>
  </si>
  <si>
    <t>1645.53</t>
  </si>
  <si>
    <t>1652.76</t>
  </si>
  <si>
    <t>1654.72</t>
  </si>
  <si>
    <t>1659.69</t>
  </si>
  <si>
    <t>1663.84</t>
  </si>
  <si>
    <t>1667.70</t>
  </si>
  <si>
    <t>1671.22</t>
  </si>
  <si>
    <t>.56</t>
  </si>
  <si>
    <t>0.62</t>
  </si>
  <si>
    <t>0.3</t>
  </si>
  <si>
    <t>0.6</t>
  </si>
  <si>
    <t>0.28</t>
  </si>
  <si>
    <t>0.85</t>
  </si>
  <si>
    <t>0.31</t>
  </si>
  <si>
    <t>0.32</t>
  </si>
  <si>
    <t>0.51</t>
  </si>
  <si>
    <t>0.66</t>
  </si>
  <si>
    <t>0.33</t>
  </si>
  <si>
    <t>0.93</t>
  </si>
  <si>
    <t>0.92</t>
  </si>
  <si>
    <t>0.91</t>
  </si>
  <si>
    <t>0.64</t>
  </si>
  <si>
    <t>0.55</t>
  </si>
  <si>
    <t>0.65</t>
  </si>
  <si>
    <t>0.16</t>
  </si>
  <si>
    <t>1506.81 - 1506.91m</t>
  </si>
  <si>
    <t xml:space="preserve">1509.56 - 1509.66m </t>
  </si>
  <si>
    <t xml:space="preserve">1514.06 - 1514.15m </t>
  </si>
  <si>
    <t>1522.35 - 1522.46m</t>
  </si>
  <si>
    <t xml:space="preserve">1552.20 - 1552.29m </t>
  </si>
  <si>
    <t xml:space="preserve">1562.30 - 1562.39m </t>
  </si>
  <si>
    <t>1608.73 - 1608.84m</t>
  </si>
  <si>
    <t xml:space="preserve">1613.72 - 1613.80m </t>
  </si>
  <si>
    <t>1617.57 - 1617.66m</t>
  </si>
  <si>
    <t xml:space="preserve">1628.50 - 1628.57m </t>
  </si>
  <si>
    <t xml:space="preserve">1634.35 - 1634.41m </t>
  </si>
  <si>
    <t xml:space="preserve">1636.30 - 1636.37m </t>
  </si>
  <si>
    <t xml:space="preserve">1641.37 - 1641.45m </t>
  </si>
  <si>
    <t xml:space="preserve">1653.53 - 1653.61m </t>
  </si>
  <si>
    <t xml:space="preserve">1655.50 - 1655.57m </t>
  </si>
  <si>
    <t xml:space="preserve">1660.52 - 1660.54m </t>
  </si>
  <si>
    <t xml:space="preserve">1664.63 - 1664.69m </t>
  </si>
  <si>
    <t>Raw counts Dinocyst taxa  - 2/11-12S well</t>
  </si>
  <si>
    <t>P/D index</t>
  </si>
  <si>
    <t>1?</t>
  </si>
  <si>
    <t>DC    Hystrichosphaeropsis cf. obscura</t>
  </si>
  <si>
    <t>DC    Operculodinium cf. piaseckii</t>
  </si>
  <si>
    <t>DC    Melitasphaeridium choanophorum</t>
  </si>
  <si>
    <t>DC    Small dinocysts undff.</t>
  </si>
  <si>
    <t>DC   Chiropteridium galea</t>
  </si>
  <si>
    <t>DC   Gramocysta verricula</t>
  </si>
  <si>
    <t>DC     Thalassiphora rota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</si>
  <si>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Apectodinium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</si>
  <si>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Apectodinium cf. quinquelatum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</si>
  <si>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Areoligera gippingensis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</si>
  <si>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Areosphaeridium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</si>
  <si>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Cerodinium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</si>
  <si>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Chatangiella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</si>
  <si>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Chiropteridium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</si>
  <si>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Chiropteridium galea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</si>
  <si>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Chiropteridium galea ?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</si>
  <si>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Chlamydophorella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</si>
  <si>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Cordosphaeridium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</si>
  <si>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Cyclonephelium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</si>
  <si>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Fibrocysta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</si>
  <si>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Glaphyrocysta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</si>
  <si>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Glaphyrocysta pastielsii?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</si>
  <si>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Glaphyrocysta? vicina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</si>
  <si>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Gonyaulacysta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</si>
  <si>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Isabelidinium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</si>
  <si>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Kleithriasphaeridium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</si>
  <si>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Lagenorhytis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</si>
  <si>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Lithodinia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</si>
  <si>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Membranilarnacea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</si>
  <si>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Rhombodinium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</si>
  <si>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Spinidinium spp.</t>
    </r>
  </si>
  <si>
    <r>
      <rPr>
        <sz val="11"/>
        <color rgb="FFFF0000"/>
        <rFont val="Calibri"/>
        <family val="2"/>
        <scheme val="minor"/>
      </rPr>
      <t xml:space="preserve">RW </t>
    </r>
    <r>
      <rPr>
        <sz val="11"/>
        <color theme="1"/>
        <rFont val="Calibri"/>
        <family val="2"/>
        <scheme val="minor"/>
      </rPr>
      <t>- Surculosphaeridium spp.</t>
    </r>
  </si>
  <si>
    <r>
      <rPr>
        <sz val="11"/>
        <color rgb="FFFF0000"/>
        <rFont val="Calibri"/>
        <family val="2"/>
        <scheme val="minor"/>
      </rPr>
      <t xml:space="preserve">RW </t>
    </r>
    <r>
      <rPr>
        <sz val="11"/>
        <color theme="1"/>
        <rFont val="Calibri"/>
        <family val="2"/>
        <scheme val="minor"/>
      </rPr>
      <t>- Tenua spp.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</si>
  <si>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Wetzeliella spp.</t>
    </r>
  </si>
  <si>
    <t>GDGT-0</t>
  </si>
  <si>
    <t>GDGT-1</t>
  </si>
  <si>
    <t>GDGT-2</t>
  </si>
  <si>
    <t>GDGT-3</t>
  </si>
  <si>
    <t>Cren</t>
  </si>
  <si>
    <t>Cren'</t>
  </si>
  <si>
    <t>brGDGT-IIIa</t>
  </si>
  <si>
    <t>brGDGT-IIIa'</t>
  </si>
  <si>
    <t>brGDGT-IIIb</t>
  </si>
  <si>
    <t>brGDGT-IIIb'</t>
  </si>
  <si>
    <t>brGDGT-IIIc</t>
  </si>
  <si>
    <t>brGDGT-IIIc'</t>
  </si>
  <si>
    <t>brGDGT-IIa</t>
  </si>
  <si>
    <t>brGDGT-IIa'</t>
  </si>
  <si>
    <t>brGDGT-IIb</t>
  </si>
  <si>
    <t>brGDGT-IIb'</t>
  </si>
  <si>
    <t>brGDGT-IIc</t>
  </si>
  <si>
    <t>brGDGT-IIc'</t>
  </si>
  <si>
    <t>brGDGT-Ia</t>
  </si>
  <si>
    <t>brGDGT-Ib</t>
  </si>
  <si>
    <t>brGDGT-Ic</t>
  </si>
  <si>
    <t>Sample depth</t>
  </si>
  <si>
    <t>sample depth bottom</t>
  </si>
  <si>
    <t>LCMS ID</t>
  </si>
  <si>
    <t>Area 1302</t>
  </si>
  <si>
    <t>Area 1300</t>
  </si>
  <si>
    <t>Area 1298</t>
  </si>
  <si>
    <t>Area 1296</t>
  </si>
  <si>
    <t>Area 1292</t>
  </si>
  <si>
    <t>Area 1292'</t>
  </si>
  <si>
    <t>Area 1050</t>
  </si>
  <si>
    <t>area 1050'</t>
  </si>
  <si>
    <t>area 1048</t>
  </si>
  <si>
    <t>area 1048'</t>
  </si>
  <si>
    <t>area 1046</t>
  </si>
  <si>
    <t>area 1046'</t>
  </si>
  <si>
    <t>Area 1036</t>
  </si>
  <si>
    <t>area 1036'</t>
  </si>
  <si>
    <t>area 1034</t>
  </si>
  <si>
    <t>area 1034'</t>
  </si>
  <si>
    <t>area 1032</t>
  </si>
  <si>
    <t>area 1032'</t>
  </si>
  <si>
    <t>Area 1022</t>
  </si>
  <si>
    <t>Area 1020</t>
  </si>
  <si>
    <t>Area 1018</t>
  </si>
  <si>
    <t>TEX86</t>
  </si>
  <si>
    <t>SST (TEX86H)</t>
  </si>
  <si>
    <t>TEX86H</t>
  </si>
  <si>
    <t>BIT</t>
  </si>
  <si>
    <t>MI</t>
  </si>
  <si>
    <t>GDGT2/3</t>
  </si>
  <si>
    <t>%GDGT-0</t>
  </si>
  <si>
    <t>RI</t>
  </si>
  <si>
    <t>RITEX</t>
  </si>
  <si>
    <r>
      <rPr>
        <b/>
        <sz val="11"/>
        <color indexed="8"/>
        <rFont val="Aptos Narrow"/>
        <family val="2"/>
      </rPr>
      <t>∆</t>
    </r>
    <r>
      <rPr>
        <b/>
        <sz val="8.8000000000000007"/>
        <color indexed="8"/>
        <rFont val="Calibri"/>
        <family val="2"/>
      </rPr>
      <t>RI</t>
    </r>
  </si>
  <si>
    <t>fCren′:Cren′ + Cren</t>
  </si>
  <si>
    <t>Prove 1</t>
  </si>
  <si>
    <t>LC24090035</t>
  </si>
  <si>
    <t>Prove 3</t>
  </si>
  <si>
    <t>LC24090046</t>
  </si>
  <si>
    <t>Prove 6</t>
  </si>
  <si>
    <t>LC24090047</t>
  </si>
  <si>
    <t>Prove 10</t>
  </si>
  <si>
    <t>LC24090048</t>
  </si>
  <si>
    <t>Prove22</t>
  </si>
  <si>
    <t>LC24090049</t>
  </si>
  <si>
    <t>Prove 48</t>
  </si>
  <si>
    <t>LC24090050</t>
  </si>
  <si>
    <t>Prove 53</t>
  </si>
  <si>
    <t>LC24090051</t>
  </si>
  <si>
    <t>no input of methanotrophic Archaea</t>
  </si>
  <si>
    <t>not influenced by methanogenic GDGTs</t>
  </si>
  <si>
    <r>
      <t>GDGts Indexes- 2/11-12S</t>
    </r>
    <r>
      <rPr>
        <b/>
        <sz val="11"/>
        <color theme="1"/>
        <rFont val="Calibri"/>
        <family val="2"/>
      </rPr>
      <t xml:space="preserve"> well</t>
    </r>
  </si>
  <si>
    <t>GEUS Sample code</t>
  </si>
  <si>
    <r>
      <rPr>
        <sz val="11"/>
        <color rgb="FFFF0000"/>
        <rFont val="Calibri"/>
        <family val="2"/>
        <scheme val="minor"/>
      </rPr>
      <t xml:space="preserve">RW </t>
    </r>
    <r>
      <rPr>
        <sz val="11"/>
        <color theme="1"/>
        <rFont val="Calibri"/>
        <family val="2"/>
        <scheme val="minor"/>
      </rPr>
      <t>- Phthanoperidinium spp.</t>
    </r>
  </si>
  <si>
    <t>DC - dinoflagellate cyst</t>
  </si>
  <si>
    <t xml:space="preserve"> RW -reworked</t>
  </si>
  <si>
    <t>AC</t>
  </si>
  <si>
    <t>AC- Acritarch</t>
  </si>
  <si>
    <t xml:space="preserve">? - questionable </t>
  </si>
  <si>
    <t>KD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</si>
  <si>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Areosphaeridium arcuatum </t>
    </r>
  </si>
  <si>
    <r>
      <rPr>
        <sz val="11"/>
        <color rgb="FFFF0000"/>
        <rFont val="Calibri"/>
        <family val="2"/>
        <scheme val="minor"/>
      </rPr>
      <t xml:space="preserve">RW </t>
    </r>
    <r>
      <rPr>
        <sz val="11"/>
        <color theme="1"/>
        <rFont val="Calibri"/>
        <family val="2"/>
        <scheme val="minor"/>
      </rPr>
      <t>- Apectodinium augustum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</si>
  <si>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Apectodinium quinquelatum</t>
    </r>
  </si>
  <si>
    <t>Areosphaeridium diktyoplokum</t>
  </si>
  <si>
    <t>Bitectatodinium tepikiense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</si>
  <si>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Cribroperidinium granuligerum</t>
    </r>
  </si>
  <si>
    <t>Cousteaudinium aubryae</t>
  </si>
  <si>
    <t>Tuberculodinium vancampoae</t>
  </si>
  <si>
    <t>Sumatradinium hamulatum</t>
  </si>
  <si>
    <t>Polysphaeridium zoharyi</t>
  </si>
  <si>
    <t xml:space="preserve">Operculodinium centrocarpum 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</si>
  <si>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Oligosphaeridium complex </t>
    </r>
  </si>
  <si>
    <t xml:space="preserve">Nematosphaeropsis labyrinthus 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</si>
  <si>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Muratodinium fimbriatum </t>
    </r>
  </si>
  <si>
    <t>Minisphaeridium latirictum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</si>
  <si>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Membranophoridium aspinatum </t>
    </r>
  </si>
  <si>
    <t>Total of Palynomorphs</t>
  </si>
  <si>
    <t>total of dinocyst counted per sample</t>
  </si>
  <si>
    <t>Cribroperidinium tenuitabulatum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</si>
  <si>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Dinopterygium cladoides</t>
    </r>
  </si>
  <si>
    <t>Distatodinium paradoxum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</si>
  <si>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Eatonicysta ursulae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</si>
  <si>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Glaphyrocysta pastielsii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</si>
  <si>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Gonyaulacysta jurassica</t>
    </r>
  </si>
  <si>
    <t>Heteraulacacysta campanula</t>
  </si>
  <si>
    <t>Heteraulacacysta campanula?</t>
  </si>
  <si>
    <t>Homotryblium floripes</t>
  </si>
  <si>
    <t>Homotryblium tenuispinosum</t>
  </si>
  <si>
    <t>Hystrichokolpoma cinctum</t>
  </si>
  <si>
    <t>Hystrichokolpoma "pseudooceanicum"</t>
  </si>
  <si>
    <t xml:space="preserve">Hystrichokolpoma rigaudiae </t>
  </si>
  <si>
    <t xml:space="preserve">Hystrichokolpoma salacium 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</si>
  <si>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Hystrichosphaeridium tubiferum</t>
    </r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</si>
  <si>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Hystrichosphaeridium tubiferum ?</t>
    </r>
  </si>
  <si>
    <t>Hystrichosphaeropsis obscura</t>
  </si>
  <si>
    <t>Hystrichostrogylon membraniphorum</t>
  </si>
  <si>
    <t>Impagidinium italicum</t>
  </si>
  <si>
    <t>Impagidinium patulum</t>
  </si>
  <si>
    <t>Invertocysta lacrymosa</t>
  </si>
  <si>
    <t>Labyrinthodinium truncatum</t>
  </si>
  <si>
    <t>Lingulodinium machaerophorum</t>
  </si>
  <si>
    <t>Melitasphaeridium choanophorum</t>
  </si>
  <si>
    <t>small dinocyst undif.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</si>
  <si>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Muderongia simplex</t>
    </r>
  </si>
  <si>
    <t>Operculodinium israelianum</t>
  </si>
  <si>
    <t>Palaeocystodinium golzowense</t>
  </si>
  <si>
    <t>Pentadinium laticinctum</t>
  </si>
  <si>
    <t xml:space="preserve">Pyxidinopsis psilatum </t>
  </si>
  <si>
    <t>Reticulatosphaera actinocoronata</t>
  </si>
  <si>
    <t>Selenopemphix nephroides</t>
  </si>
  <si>
    <t>Spiniferites pseudofurcatus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</si>
  <si>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Surculosphaeridium longifurcatum</t>
    </r>
  </si>
  <si>
    <t>Tectatodinium pellitum</t>
  </si>
  <si>
    <r>
      <rPr>
        <sz val="11"/>
        <color rgb="FFFF0000"/>
        <rFont val="Calibri"/>
        <family val="2"/>
        <scheme val="minor"/>
      </rPr>
      <t xml:space="preserve">RW </t>
    </r>
    <r>
      <rPr>
        <sz val="11"/>
        <color theme="1"/>
        <rFont val="Calibri"/>
        <family val="2"/>
        <scheme val="minor"/>
      </rPr>
      <t>- Thalassiphora delicata</t>
    </r>
  </si>
  <si>
    <t>Thalassiphora pelagica</t>
  </si>
  <si>
    <r>
      <rPr>
        <sz val="11"/>
        <color rgb="FFFF0000"/>
        <rFont val="Calibri"/>
        <family val="2"/>
        <scheme val="minor"/>
      </rPr>
      <t>RW</t>
    </r>
    <r>
      <rPr>
        <sz val="11"/>
        <color theme="1"/>
        <rFont val="Calibri"/>
        <family val="2"/>
        <scheme val="minor"/>
      </rPr>
      <t xml:space="preserve"> - Thalassiphora pelagica</t>
    </r>
  </si>
  <si>
    <t>DC    Achomosphaera sp.</t>
  </si>
  <si>
    <t>DC    Operculodinium sp.</t>
  </si>
  <si>
    <t>Raw counts: palynofacies counts and the P/D index - 2/11-12S well</t>
  </si>
  <si>
    <t>Samples depths (unshifted core-depths)</t>
  </si>
  <si>
    <t>1668.51 - 1668.55m</t>
  </si>
  <si>
    <t>1672.01 - 1671.22m</t>
  </si>
  <si>
    <t>1485.04 - 1485.13m</t>
  </si>
  <si>
    <t>Base of sample interval (log-depth, m)</t>
  </si>
  <si>
    <t>1672.16 - 1671.22m</t>
  </si>
  <si>
    <t>Core sample depths</t>
  </si>
  <si>
    <t>Raw counts: Palynofacies counts and the P/D - Sønder Vium well</t>
  </si>
  <si>
    <t>base depth (m)</t>
  </si>
  <si>
    <t>top depth (m)</t>
  </si>
  <si>
    <t xml:space="preserve">DC    Impagidinium sp. </t>
  </si>
  <si>
    <t>Total of dinocysts per sample</t>
  </si>
  <si>
    <r>
      <t>Abundance (%)  Palynofacies - 2/11-12S</t>
    </r>
    <r>
      <rPr>
        <b/>
        <sz val="11"/>
        <color theme="1"/>
        <rFont val="Calibri"/>
        <family val="2"/>
      </rPr>
      <t xml:space="preserve"> well</t>
    </r>
  </si>
  <si>
    <t>Unidentified palynomorphs</t>
  </si>
  <si>
    <t>Bisaccate pollen</t>
  </si>
  <si>
    <t>Non-saccate pollen</t>
  </si>
  <si>
    <t>Other marine algae</t>
  </si>
  <si>
    <t>Freshwater algae</t>
  </si>
  <si>
    <t>Acritarchs</t>
  </si>
  <si>
    <t>Dinocysts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</si>
</sst>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ptos Narrow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1"/>
      <color rgb="FF0033CC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Aptos Narrow"/>
      <family val="2"/>
    </font>
    <font>
      <b/>
      <sz val="8.8000000000000007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color theme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textRotation="90"/>
    </xf>
    <xf numFmtId="2" fontId="0" fillId="0" borderId="0" xfId="0" applyNumberFormat="1"/>
    <xf numFmtId="0" fontId="0" fillId="0" borderId="0" xfId="0" applyAlignment="1">
      <alignment horizontal="center" textRotation="90"/>
    </xf>
    <xf numFmtId="1" fontId="0" fillId="0" borderId="0" xfId="0" applyNumberFormat="1" applyAlignment="1">
      <alignment horizontal="center"/>
    </xf>
    <xf numFmtId="0" fontId="5" fillId="0" borderId="0" xfId="0" applyFont="1" applyAlignment="1">
      <alignment textRotation="90"/>
    </xf>
    <xf numFmtId="0" fontId="0" fillId="0" borderId="0" xfId="0" applyAlignment="1">
      <alignment horizontal="center"/>
    </xf>
    <xf numFmtId="0" fontId="0" fillId="0" borderId="1" xfId="0" applyBorder="1"/>
    <xf numFmtId="11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165" fontId="8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10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left"/>
    </xf>
    <xf numFmtId="0" fontId="0" fillId="0" borderId="2" xfId="0" applyBorder="1"/>
    <xf numFmtId="0" fontId="12" fillId="0" borderId="2" xfId="0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7" fontId="0" fillId="0" borderId="2" xfId="0" applyNumberFormat="1" applyBorder="1" applyAlignment="1">
      <alignment horizontal="center"/>
    </xf>
    <xf numFmtId="0" fontId="18" fillId="0" borderId="2" xfId="0" applyFont="1" applyBorder="1" applyAlignment="1">
      <alignment horizontal="left" vertical="center"/>
    </xf>
    <xf numFmtId="11" fontId="18" fillId="0" borderId="2" xfId="0" applyNumberFormat="1" applyFont="1" applyBorder="1" applyAlignment="1">
      <alignment horizontal="left" vertical="center"/>
    </xf>
    <xf numFmtId="11" fontId="0" fillId="0" borderId="2" xfId="0" applyNumberFormat="1" applyBorder="1" applyAlignment="1">
      <alignment horizontal="left"/>
    </xf>
    <xf numFmtId="2" fontId="0" fillId="0" borderId="2" xfId="0" applyNumberFormat="1" applyBorder="1"/>
    <xf numFmtId="165" fontId="5" fillId="0" borderId="2" xfId="0" applyNumberFormat="1" applyFont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17" fontId="0" fillId="0" borderId="0" xfId="0" applyNumberFormat="1" applyAlignment="1">
      <alignment horizont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165" fontId="0" fillId="0" borderId="0" xfId="0" applyNumberFormat="1"/>
    <xf numFmtId="2" fontId="19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1" fontId="0" fillId="0" borderId="0" xfId="0" applyNumberForma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[1]Kasia!$AD$4</c:f>
              <c:strCache>
                <c:ptCount val="1"/>
                <c:pt idx="0">
                  <c:v>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[1]Kasia!$AD$6:$AD$11</c:f>
              <c:numCache>
                <c:formatCode>General</c:formatCode>
                <c:ptCount val="6"/>
                <c:pt idx="0">
                  <c:v>0.19258636737844731</c:v>
                </c:pt>
                <c:pt idx="1">
                  <c:v>0.19232801668194865</c:v>
                </c:pt>
                <c:pt idx="2">
                  <c:v>0.27663232663454257</c:v>
                </c:pt>
                <c:pt idx="3">
                  <c:v>0.21015716687426031</c:v>
                </c:pt>
                <c:pt idx="4">
                  <c:v>0.17786111593254736</c:v>
                </c:pt>
                <c:pt idx="5">
                  <c:v>0.17622576554534117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42-44AE-BF6F-5E92581AB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36480"/>
        <c:axId val="538836840"/>
      </c:scatterChart>
      <c:valAx>
        <c:axId val="538836480"/>
        <c:scaling>
          <c:orientation val="minMax"/>
          <c:max val="0.5"/>
        </c:scaling>
        <c:delete val="0"/>
        <c:axPos val="t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36840"/>
        <c:crosses val="autoZero"/>
        <c:crossBetween val="midCat"/>
      </c:valAx>
      <c:valAx>
        <c:axId val="5388368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3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[1]Kasia!$AC$4</c:f>
              <c:strCache>
                <c:ptCount val="1"/>
                <c:pt idx="0">
                  <c:v>BIT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[1]Kasia!$AC$6:$AC$11</c:f>
              <c:numCache>
                <c:formatCode>General</c:formatCode>
                <c:ptCount val="6"/>
                <c:pt idx="0">
                  <c:v>2.0245471257519937E-2</c:v>
                </c:pt>
                <c:pt idx="1">
                  <c:v>9.0948255311397525E-2</c:v>
                </c:pt>
                <c:pt idx="2">
                  <c:v>8.1526641911360206E-2</c:v>
                </c:pt>
                <c:pt idx="3">
                  <c:v>4.1223318232825046E-2</c:v>
                </c:pt>
                <c:pt idx="4">
                  <c:v>3.7786674038327236E-2</c:v>
                </c:pt>
                <c:pt idx="5">
                  <c:v>3.0415006963294366E-2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F6-40FA-BE03-8FAFB9C24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011200"/>
        <c:axId val="548009040"/>
      </c:scatterChart>
      <c:valAx>
        <c:axId val="548011200"/>
        <c:scaling>
          <c:orientation val="minMax"/>
          <c:max val="1"/>
        </c:scaling>
        <c:delete val="0"/>
        <c:axPos val="t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009040"/>
        <c:crosses val="autoZero"/>
        <c:crossBetween val="midCat"/>
      </c:valAx>
      <c:valAx>
        <c:axId val="5480090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011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[1]Kasia!$AE$4</c:f>
              <c:strCache>
                <c:ptCount val="1"/>
                <c:pt idx="0">
                  <c:v>GDGT2/3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xVal>
            <c:numRef>
              <c:f>[1]Kasia!$AE$6:$AE$11</c:f>
              <c:numCache>
                <c:formatCode>General</c:formatCode>
                <c:ptCount val="6"/>
                <c:pt idx="0">
                  <c:v>2.1209400403081657</c:v>
                </c:pt>
                <c:pt idx="1">
                  <c:v>2.4401457321304649</c:v>
                </c:pt>
                <c:pt idx="2">
                  <c:v>1.9835144757861856</c:v>
                </c:pt>
                <c:pt idx="3">
                  <c:v>2.0142762524329441</c:v>
                </c:pt>
                <c:pt idx="4">
                  <c:v>3.1520293169307174</c:v>
                </c:pt>
                <c:pt idx="5">
                  <c:v>3.5467743903752145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02-4949-89DA-F47BFFFC6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720064"/>
        <c:axId val="610720784"/>
      </c:scatterChart>
      <c:valAx>
        <c:axId val="610720064"/>
        <c:scaling>
          <c:orientation val="minMax"/>
        </c:scaling>
        <c:delete val="0"/>
        <c:axPos val="t"/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720784"/>
        <c:crosses val="autoZero"/>
        <c:crossBetween val="midCat"/>
      </c:valAx>
      <c:valAx>
        <c:axId val="610720784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72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[1]Kasia!$AF$4</c:f>
              <c:strCache>
                <c:ptCount val="1"/>
                <c:pt idx="0">
                  <c:v>%GDGT-0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[1]Kasia!$AF$6:$AF$11</c:f>
              <c:numCache>
                <c:formatCode>General</c:formatCode>
                <c:ptCount val="6"/>
                <c:pt idx="0">
                  <c:v>48.071924847849168</c:v>
                </c:pt>
                <c:pt idx="1">
                  <c:v>44.770767376880166</c:v>
                </c:pt>
                <c:pt idx="2">
                  <c:v>46.455254222925284</c:v>
                </c:pt>
                <c:pt idx="3">
                  <c:v>43.976671345558607</c:v>
                </c:pt>
                <c:pt idx="4">
                  <c:v>51.154341884351517</c:v>
                </c:pt>
                <c:pt idx="5">
                  <c:v>51.619106194201827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03-415E-8299-A2917CD5C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010480"/>
        <c:axId val="548011560"/>
      </c:scatterChart>
      <c:valAx>
        <c:axId val="548010480"/>
        <c:scaling>
          <c:orientation val="minMax"/>
          <c:max val="67"/>
          <c:min val="0"/>
        </c:scaling>
        <c:delete val="0"/>
        <c:axPos val="t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011560"/>
        <c:crosses val="autoZero"/>
        <c:crossBetween val="midCat"/>
      </c:valAx>
      <c:valAx>
        <c:axId val="54801156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01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[1]Kasia!$AG$4</c:f>
              <c:strCache>
                <c:ptCount val="1"/>
                <c:pt idx="0">
                  <c:v>RI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C0821"/>
              </a:solidFill>
              <a:ln w="9525">
                <a:solidFill>
                  <a:srgbClr val="7C0821"/>
                </a:solidFill>
              </a:ln>
              <a:effectLst/>
            </c:spPr>
          </c:marker>
          <c:xVal>
            <c:numRef>
              <c:f>[1]Kasia!$AG$6:$AG$11</c:f>
              <c:numCache>
                <c:formatCode>General</c:formatCode>
                <c:ptCount val="6"/>
                <c:pt idx="0">
                  <c:v>2.0540900952135668</c:v>
                </c:pt>
                <c:pt idx="1">
                  <c:v>2.1926290701983029</c:v>
                </c:pt>
                <c:pt idx="2">
                  <c:v>2.1140762649296208</c:v>
                </c:pt>
                <c:pt idx="3">
                  <c:v>2.2023079013429445</c:v>
                </c:pt>
                <c:pt idx="4">
                  <c:v>1.9413473643200403</c:v>
                </c:pt>
                <c:pt idx="5">
                  <c:v>1.9179307358721722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27-428E-9C52-3186C7A73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078376"/>
        <c:axId val="613087376"/>
      </c:scatterChart>
      <c:valAx>
        <c:axId val="613078376"/>
        <c:scaling>
          <c:orientation val="minMax"/>
        </c:scaling>
        <c:delete val="0"/>
        <c:axPos val="t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087376"/>
        <c:crosses val="autoZero"/>
        <c:crossBetween val="midCat"/>
      </c:valAx>
      <c:valAx>
        <c:axId val="613087376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078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[1]Kasia!$AJ$4</c:f>
              <c:strCache>
                <c:ptCount val="1"/>
                <c:pt idx="0">
                  <c:v>fCren′:Cren′ + Cren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xVal>
            <c:numRef>
              <c:f>[1]Kasia!$AJ$6:$AJ$11</c:f>
              <c:numCache>
                <c:formatCode>General</c:formatCode>
                <c:ptCount val="6"/>
                <c:pt idx="0">
                  <c:v>3.783566520110565E-2</c:v>
                </c:pt>
                <c:pt idx="1">
                  <c:v>5.6677469073147309E-2</c:v>
                </c:pt>
                <c:pt idx="2">
                  <c:v>6.0786619760474871E-2</c:v>
                </c:pt>
                <c:pt idx="3">
                  <c:v>4.5424257902290224E-2</c:v>
                </c:pt>
                <c:pt idx="4">
                  <c:v>3.5628904216427067E-2</c:v>
                </c:pt>
                <c:pt idx="5">
                  <c:v>3.2398863085165673E-2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41-43B4-B9CE-064BB7648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38640"/>
        <c:axId val="538839720"/>
      </c:scatterChart>
      <c:valAx>
        <c:axId val="538838640"/>
        <c:scaling>
          <c:orientation val="minMax"/>
          <c:max val="0.16000000000000003"/>
          <c:min val="0"/>
        </c:scaling>
        <c:delete val="0"/>
        <c:axPos val="t"/>
        <c:numFmt formatCode="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39720"/>
        <c:crosses val="autoZero"/>
        <c:crossBetween val="midCat"/>
      </c:valAx>
      <c:valAx>
        <c:axId val="53883972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3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[1]Kasia!$AA$4</c:f>
              <c:strCache>
                <c:ptCount val="1"/>
                <c:pt idx="0">
                  <c:v>SST (TEX86H)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6666"/>
              </a:solidFill>
              <a:ln w="9525">
                <a:solidFill>
                  <a:srgbClr val="006666"/>
                </a:solidFill>
              </a:ln>
              <a:effectLst/>
            </c:spPr>
          </c:marker>
          <c:xVal>
            <c:numRef>
              <c:f>[1]Kasia!$AA$6:$AA$11</c:f>
              <c:numCache>
                <c:formatCode>General</c:formatCode>
                <c:ptCount val="6"/>
                <c:pt idx="0">
                  <c:v>18.434231489726912</c:v>
                </c:pt>
                <c:pt idx="1">
                  <c:v>23.185378902308717</c:v>
                </c:pt>
                <c:pt idx="2">
                  <c:v>22.482138420371413</c:v>
                </c:pt>
                <c:pt idx="3">
                  <c:v>21.45462071239767</c:v>
                </c:pt>
                <c:pt idx="4">
                  <c:v>16.757612000416678</c:v>
                </c:pt>
                <c:pt idx="5">
                  <c:v>14.571024950107173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DC-4EBD-A59C-731C1E0D4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28560"/>
        <c:axId val="538828920"/>
      </c:scatterChart>
      <c:valAx>
        <c:axId val="538828560"/>
        <c:scaling>
          <c:orientation val="minMax"/>
        </c:scaling>
        <c:delete val="0"/>
        <c:axPos val="t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28920"/>
        <c:crosses val="autoZero"/>
        <c:crossBetween val="midCat"/>
      </c:valAx>
      <c:valAx>
        <c:axId val="53882892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28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[1]Kasia!$AH$4</c:f>
              <c:strCache>
                <c:ptCount val="1"/>
                <c:pt idx="0">
                  <c:v>RITEX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307D1"/>
              </a:solidFill>
              <a:ln w="9525">
                <a:solidFill>
                  <a:srgbClr val="F307D1"/>
                </a:solidFill>
              </a:ln>
              <a:effectLst/>
            </c:spPr>
          </c:marker>
          <c:xVal>
            <c:numRef>
              <c:f>[1]Kasia!$AH$6:$AH$11</c:f>
              <c:numCache>
                <c:formatCode>General</c:formatCode>
                <c:ptCount val="6"/>
                <c:pt idx="0">
                  <c:v>2.053530828722705</c:v>
                </c:pt>
                <c:pt idx="1">
                  <c:v>2.3077495162121258</c:v>
                </c:pt>
                <c:pt idx="2">
                  <c:v>2.2640872504860368</c:v>
                </c:pt>
                <c:pt idx="3">
                  <c:v>2.204331581658824</c:v>
                </c:pt>
                <c:pt idx="4">
                  <c:v>1.983795803037482</c:v>
                </c:pt>
                <c:pt idx="5">
                  <c:v>1.9055530146955086</c:v>
                </c:pt>
              </c:numCache>
            </c:numRef>
          </c:xVal>
          <c:yVal>
            <c:numRef>
              <c:f>[1]Kasia!$B$6:$B$11</c:f>
              <c:numCache>
                <c:formatCode>General</c:formatCode>
                <c:ptCount val="6"/>
                <c:pt idx="0">
                  <c:v>1664.69</c:v>
                </c:pt>
                <c:pt idx="1">
                  <c:v>1653.8</c:v>
                </c:pt>
                <c:pt idx="2">
                  <c:v>1636.37</c:v>
                </c:pt>
                <c:pt idx="3">
                  <c:v>1601.63</c:v>
                </c:pt>
                <c:pt idx="4">
                  <c:v>1509.66</c:v>
                </c:pt>
                <c:pt idx="5">
                  <c:v>1491.74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41-4C72-AA7B-D39C44EE4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836480"/>
        <c:axId val="538836840"/>
      </c:scatterChart>
      <c:valAx>
        <c:axId val="538836480"/>
        <c:scaling>
          <c:orientation val="minMax"/>
          <c:max val="3"/>
        </c:scaling>
        <c:delete val="0"/>
        <c:axPos val="t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36840"/>
        <c:crosses val="autoZero"/>
        <c:crossBetween val="midCat"/>
      </c:valAx>
      <c:valAx>
        <c:axId val="538836840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Depth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83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54268</xdr:colOff>
      <xdr:row>13</xdr:row>
      <xdr:rowOff>0</xdr:rowOff>
    </xdr:from>
    <xdr:to>
      <xdr:col>16</xdr:col>
      <xdr:colOff>325938</xdr:colOff>
      <xdr:row>27</xdr:row>
      <xdr:rowOff>114852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EC70DF-B8C8-4867-A8D7-DE7072F2EE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275931</xdr:colOff>
      <xdr:row>13</xdr:row>
      <xdr:rowOff>0</xdr:rowOff>
    </xdr:from>
    <xdr:to>
      <xdr:col>24</xdr:col>
      <xdr:colOff>567617</xdr:colOff>
      <xdr:row>27</xdr:row>
      <xdr:rowOff>114852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190D46-A33E-43C2-B993-BD5C281C0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355755</xdr:colOff>
      <xdr:row>13</xdr:row>
      <xdr:rowOff>0</xdr:rowOff>
    </xdr:from>
    <xdr:to>
      <xdr:col>30</xdr:col>
      <xdr:colOff>1597629</xdr:colOff>
      <xdr:row>27</xdr:row>
      <xdr:rowOff>114852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EC6B341-80C6-440A-9EA0-C18D55AA6B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30455</xdr:colOff>
      <xdr:row>28</xdr:row>
      <xdr:rowOff>136662</xdr:rowOff>
    </xdr:from>
    <xdr:to>
      <xdr:col>16</xdr:col>
      <xdr:colOff>302125</xdr:colOff>
      <xdr:row>43</xdr:row>
      <xdr:rowOff>63775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1A95B0-9AA9-4B56-8270-AF411A056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252119</xdr:colOff>
      <xdr:row>28</xdr:row>
      <xdr:rowOff>187048</xdr:rowOff>
    </xdr:from>
    <xdr:to>
      <xdr:col>24</xdr:col>
      <xdr:colOff>543805</xdr:colOff>
      <xdr:row>43</xdr:row>
      <xdr:rowOff>111400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C277984-0119-4140-8800-A66AD03D12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343849</xdr:colOff>
      <xdr:row>28</xdr:row>
      <xdr:rowOff>175143</xdr:rowOff>
    </xdr:from>
    <xdr:to>
      <xdr:col>30</xdr:col>
      <xdr:colOff>1585723</xdr:colOff>
      <xdr:row>43</xdr:row>
      <xdr:rowOff>99495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3827EE3-A902-4B1F-B8F8-E4A7FBA386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30</xdr:col>
      <xdr:colOff>2014864</xdr:colOff>
      <xdr:row>28</xdr:row>
      <xdr:rowOff>187049</xdr:rowOff>
    </xdr:from>
    <xdr:to>
      <xdr:col>35</xdr:col>
      <xdr:colOff>64828</xdr:colOff>
      <xdr:row>43</xdr:row>
      <xdr:rowOff>111401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02A755-303C-44FA-8B28-365F476738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13</xdr:row>
      <xdr:rowOff>130158</xdr:rowOff>
    </xdr:from>
    <xdr:to>
      <xdr:col>8</xdr:col>
      <xdr:colOff>169759</xdr:colOff>
      <xdr:row>28</xdr:row>
      <xdr:rowOff>54510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4BA9C85-83AD-4201-8B1E-528811A11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aura1\Desktop\uptodate%20manuscript%20docs\Paper\Up%20to%20date%20files\GDGTs%20org%20chem\Values_Kopi%20af%20Kasia%20Miocene%20GDGTs_Laura_Kasia.xlsx" TargetMode="External"/><Relationship Id="rId1" Type="http://schemas.openxmlformats.org/officeDocument/2006/relationships/externalLinkPath" Target="/Users/Laura1/Desktop/uptodate%20manuscript%20docs/Paper/Up%20to%20date%20files/GDGTs%20org%20chem/Values_Kopi%20af%20Kasia%20Miocene%20GDGTs_Laura_Kas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asia"/>
      <sheetName val="Graph"/>
    </sheetNames>
    <sheetDataSet>
      <sheetData sheetId="0">
        <row r="4">
          <cell r="AA4" t="str">
            <v>SST (TEX86H)</v>
          </cell>
          <cell r="AC4" t="str">
            <v>BIT</v>
          </cell>
          <cell r="AD4" t="str">
            <v>MI</v>
          </cell>
          <cell r="AE4" t="str">
            <v>GDGT2/3</v>
          </cell>
          <cell r="AF4" t="str">
            <v>%GDGT-0</v>
          </cell>
          <cell r="AG4" t="str">
            <v>RI</v>
          </cell>
          <cell r="AH4" t="str">
            <v>RITEX</v>
          </cell>
          <cell r="AJ4" t="str">
            <v>fCren′:Cren′ + Cren</v>
          </cell>
        </row>
        <row r="6">
          <cell r="B6">
            <v>1664.69</v>
          </cell>
          <cell r="AA6">
            <v>18.434231489726912</v>
          </cell>
          <cell r="AC6">
            <v>2.0245471257519937E-2</v>
          </cell>
          <cell r="AD6">
            <v>0.19258636737844731</v>
          </cell>
          <cell r="AE6">
            <v>2.1209400403081657</v>
          </cell>
          <cell r="AF6">
            <v>48.071924847849168</v>
          </cell>
          <cell r="AG6">
            <v>2.0540900952135668</v>
          </cell>
          <cell r="AH6">
            <v>2.053530828722705</v>
          </cell>
          <cell r="AJ6">
            <v>3.783566520110565E-2</v>
          </cell>
        </row>
        <row r="7">
          <cell r="B7">
            <v>1653.8</v>
          </cell>
          <cell r="AA7">
            <v>23.185378902308717</v>
          </cell>
          <cell r="AC7">
            <v>9.0948255311397525E-2</v>
          </cell>
          <cell r="AD7">
            <v>0.19232801668194865</v>
          </cell>
          <cell r="AE7">
            <v>2.4401457321304649</v>
          </cell>
          <cell r="AF7">
            <v>44.770767376880166</v>
          </cell>
          <cell r="AG7">
            <v>2.1926290701983029</v>
          </cell>
          <cell r="AH7">
            <v>2.3077495162121258</v>
          </cell>
          <cell r="AJ7">
            <v>5.6677469073147309E-2</v>
          </cell>
        </row>
        <row r="8">
          <cell r="B8">
            <v>1636.37</v>
          </cell>
          <cell r="AA8">
            <v>22.482138420371413</v>
          </cell>
          <cell r="AC8">
            <v>8.1526641911360206E-2</v>
          </cell>
          <cell r="AD8">
            <v>0.27663232663454257</v>
          </cell>
          <cell r="AE8">
            <v>1.9835144757861856</v>
          </cell>
          <cell r="AF8">
            <v>46.455254222925284</v>
          </cell>
          <cell r="AG8">
            <v>2.1140762649296208</v>
          </cell>
          <cell r="AH8">
            <v>2.2640872504860368</v>
          </cell>
          <cell r="AJ8">
            <v>6.0786619760474871E-2</v>
          </cell>
        </row>
        <row r="9">
          <cell r="B9">
            <v>1601.63</v>
          </cell>
          <cell r="AA9">
            <v>21.45462071239767</v>
          </cell>
          <cell r="AC9">
            <v>4.1223318232825046E-2</v>
          </cell>
          <cell r="AD9">
            <v>0.21015716687426031</v>
          </cell>
          <cell r="AE9">
            <v>2.0142762524329441</v>
          </cell>
          <cell r="AF9">
            <v>43.976671345558607</v>
          </cell>
          <cell r="AG9">
            <v>2.2023079013429445</v>
          </cell>
          <cell r="AH9">
            <v>2.204331581658824</v>
          </cell>
          <cell r="AJ9">
            <v>4.5424257902290224E-2</v>
          </cell>
        </row>
        <row r="10">
          <cell r="B10">
            <v>1509.66</v>
          </cell>
          <cell r="AA10">
            <v>16.757612000416678</v>
          </cell>
          <cell r="AC10">
            <v>3.7786674038327236E-2</v>
          </cell>
          <cell r="AD10">
            <v>0.17786111593254736</v>
          </cell>
          <cell r="AE10">
            <v>3.1520293169307174</v>
          </cell>
          <cell r="AF10">
            <v>51.154341884351517</v>
          </cell>
          <cell r="AG10">
            <v>1.9413473643200403</v>
          </cell>
          <cell r="AH10">
            <v>1.983795803037482</v>
          </cell>
          <cell r="AJ10">
            <v>3.5628904216427067E-2</v>
          </cell>
        </row>
        <row r="11">
          <cell r="B11">
            <v>1491.74</v>
          </cell>
          <cell r="AA11">
            <v>14.571024950107173</v>
          </cell>
          <cell r="AC11">
            <v>3.0415006963294366E-2</v>
          </cell>
          <cell r="AD11">
            <v>0.17622576554534117</v>
          </cell>
          <cell r="AE11">
            <v>3.5467743903752145</v>
          </cell>
          <cell r="AF11">
            <v>51.619106194201827</v>
          </cell>
          <cell r="AG11">
            <v>1.9179307358721722</v>
          </cell>
          <cell r="AH11">
            <v>1.9055530146955086</v>
          </cell>
          <cell r="AJ11">
            <v>3.2398863085165673E-2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8279F-0D2A-404F-9AA1-AD8BA5F29C49}">
  <dimension ref="A1:R13"/>
  <sheetViews>
    <sheetView zoomScale="78" zoomScaleNormal="78" workbookViewId="0">
      <selection activeCell="G16" sqref="G16"/>
    </sheetView>
  </sheetViews>
  <sheetFormatPr defaultRowHeight="15" x14ac:dyDescent="0.25"/>
  <cols>
    <col min="1" max="1" width="9.28515625" customWidth="1"/>
    <col min="2" max="2" width="10.7109375" customWidth="1"/>
  </cols>
  <sheetData>
    <row r="1" spans="1:18" x14ac:dyDescent="0.25">
      <c r="A1" s="46" t="s">
        <v>513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8" x14ac:dyDescent="0.25">
      <c r="A2" s="47" t="s">
        <v>512</v>
      </c>
      <c r="B2" s="47"/>
    </row>
    <row r="3" spans="1:18" ht="136.5" x14ac:dyDescent="0.25">
      <c r="A3" s="1" t="s">
        <v>515</v>
      </c>
      <c r="B3" s="1" t="s">
        <v>514</v>
      </c>
      <c r="C3" s="1" t="s">
        <v>0</v>
      </c>
      <c r="D3" s="1" t="s">
        <v>439</v>
      </c>
      <c r="E3" s="1" t="s">
        <v>1</v>
      </c>
      <c r="F3" s="3" t="s">
        <v>140</v>
      </c>
      <c r="G3" s="3" t="s">
        <v>141</v>
      </c>
      <c r="H3" s="3" t="s">
        <v>142</v>
      </c>
      <c r="I3" s="3" t="s">
        <v>143</v>
      </c>
      <c r="J3" s="3" t="s">
        <v>144</v>
      </c>
      <c r="K3" s="3" t="s">
        <v>524</v>
      </c>
      <c r="L3" s="3" t="s">
        <v>525</v>
      </c>
      <c r="M3" s="3" t="s">
        <v>519</v>
      </c>
      <c r="N3" s="1" t="s">
        <v>463</v>
      </c>
      <c r="P3" s="3" t="s">
        <v>147</v>
      </c>
    </row>
    <row r="4" spans="1:18" x14ac:dyDescent="0.25">
      <c r="A4" s="2">
        <v>43.08</v>
      </c>
      <c r="B4" s="2">
        <v>43.12</v>
      </c>
      <c r="C4" t="s">
        <v>81</v>
      </c>
      <c r="D4" t="s">
        <v>82</v>
      </c>
      <c r="E4" t="s">
        <v>70</v>
      </c>
      <c r="F4">
        <v>145</v>
      </c>
      <c r="G4">
        <v>11</v>
      </c>
      <c r="H4">
        <v>0</v>
      </c>
      <c r="I4">
        <v>0</v>
      </c>
      <c r="J4">
        <v>0</v>
      </c>
      <c r="K4">
        <v>3</v>
      </c>
      <c r="L4">
        <v>189</v>
      </c>
      <c r="M4">
        <v>5</v>
      </c>
      <c r="N4">
        <f t="shared" ref="N4:N13" si="0">SUM(F4:M4)</f>
        <v>353</v>
      </c>
      <c r="P4" s="4">
        <f t="shared" ref="P4:P13" si="1">((F4+H4+I4+J4)/(L4+(F4+H4+I4+J4))*100)</f>
        <v>43.41317365269461</v>
      </c>
      <c r="R4" s="45"/>
    </row>
    <row r="5" spans="1:18" x14ac:dyDescent="0.25">
      <c r="A5" s="2">
        <v>51.38</v>
      </c>
      <c r="B5" s="2">
        <v>51.42</v>
      </c>
      <c r="C5" t="s">
        <v>81</v>
      </c>
      <c r="D5" t="s">
        <v>89</v>
      </c>
      <c r="E5" t="s">
        <v>70</v>
      </c>
      <c r="F5">
        <v>126</v>
      </c>
      <c r="G5">
        <v>80</v>
      </c>
      <c r="H5">
        <v>14</v>
      </c>
      <c r="I5">
        <v>0</v>
      </c>
      <c r="J5">
        <v>0</v>
      </c>
      <c r="K5">
        <v>7</v>
      </c>
      <c r="L5">
        <v>94</v>
      </c>
      <c r="M5">
        <v>10</v>
      </c>
      <c r="N5">
        <f t="shared" si="0"/>
        <v>331</v>
      </c>
      <c r="P5" s="4">
        <f t="shared" si="1"/>
        <v>59.82905982905983</v>
      </c>
      <c r="R5" s="45"/>
    </row>
    <row r="6" spans="1:18" x14ac:dyDescent="0.25">
      <c r="A6" s="2">
        <v>53.48</v>
      </c>
      <c r="B6" s="2">
        <v>53.52</v>
      </c>
      <c r="C6" t="s">
        <v>81</v>
      </c>
      <c r="D6" t="s">
        <v>91</v>
      </c>
      <c r="E6" t="s">
        <v>70</v>
      </c>
      <c r="F6">
        <v>182</v>
      </c>
      <c r="G6">
        <v>143</v>
      </c>
      <c r="H6">
        <v>3</v>
      </c>
      <c r="I6">
        <v>9</v>
      </c>
      <c r="J6">
        <v>0</v>
      </c>
      <c r="K6">
        <v>1</v>
      </c>
      <c r="L6">
        <v>27</v>
      </c>
      <c r="M6">
        <v>8</v>
      </c>
      <c r="N6">
        <f t="shared" si="0"/>
        <v>373</v>
      </c>
      <c r="P6" s="4">
        <f t="shared" si="1"/>
        <v>87.782805429864254</v>
      </c>
      <c r="R6" s="45"/>
    </row>
    <row r="7" spans="1:18" x14ac:dyDescent="0.25">
      <c r="A7" s="2">
        <v>73.98</v>
      </c>
      <c r="B7" s="2">
        <v>74.02</v>
      </c>
      <c r="C7" t="s">
        <v>81</v>
      </c>
      <c r="D7" t="s">
        <v>97</v>
      </c>
      <c r="E7" t="s">
        <v>70</v>
      </c>
      <c r="F7">
        <v>176</v>
      </c>
      <c r="G7">
        <v>56</v>
      </c>
      <c r="H7">
        <v>6</v>
      </c>
      <c r="I7">
        <v>2</v>
      </c>
      <c r="J7">
        <v>1</v>
      </c>
      <c r="K7">
        <v>10</v>
      </c>
      <c r="L7">
        <v>75</v>
      </c>
      <c r="M7">
        <v>10</v>
      </c>
      <c r="N7">
        <f t="shared" si="0"/>
        <v>336</v>
      </c>
      <c r="P7" s="4">
        <f t="shared" si="1"/>
        <v>71.15384615384616</v>
      </c>
      <c r="R7" s="45"/>
    </row>
    <row r="8" spans="1:18" x14ac:dyDescent="0.25">
      <c r="A8" s="2">
        <v>87.98</v>
      </c>
      <c r="B8" s="2">
        <v>88.02</v>
      </c>
      <c r="C8" t="s">
        <v>81</v>
      </c>
      <c r="D8" t="s">
        <v>103</v>
      </c>
      <c r="E8" t="s">
        <v>70</v>
      </c>
      <c r="F8">
        <v>122</v>
      </c>
      <c r="G8">
        <v>51</v>
      </c>
      <c r="H8">
        <v>1</v>
      </c>
      <c r="I8">
        <v>5</v>
      </c>
      <c r="J8">
        <v>1</v>
      </c>
      <c r="K8">
        <v>24</v>
      </c>
      <c r="L8">
        <v>103</v>
      </c>
      <c r="M8">
        <v>12</v>
      </c>
      <c r="N8">
        <f t="shared" si="0"/>
        <v>319</v>
      </c>
      <c r="P8" s="4">
        <f t="shared" si="1"/>
        <v>55.603448275862064</v>
      </c>
      <c r="R8" s="45"/>
    </row>
    <row r="9" spans="1:18" x14ac:dyDescent="0.25">
      <c r="A9" s="2">
        <v>95.38</v>
      </c>
      <c r="B9" s="2">
        <v>95.42</v>
      </c>
      <c r="C9" t="s">
        <v>81</v>
      </c>
      <c r="D9" t="s">
        <v>106</v>
      </c>
      <c r="E9" t="s">
        <v>70</v>
      </c>
      <c r="F9">
        <v>157</v>
      </c>
      <c r="G9">
        <v>60</v>
      </c>
      <c r="H9">
        <v>4</v>
      </c>
      <c r="I9">
        <v>2</v>
      </c>
      <c r="J9">
        <v>1</v>
      </c>
      <c r="K9">
        <v>20</v>
      </c>
      <c r="L9">
        <v>72</v>
      </c>
      <c r="M9">
        <v>7</v>
      </c>
      <c r="N9">
        <f t="shared" si="0"/>
        <v>323</v>
      </c>
      <c r="P9" s="4">
        <f t="shared" si="1"/>
        <v>69.491525423728817</v>
      </c>
      <c r="R9" s="45"/>
    </row>
    <row r="10" spans="1:18" x14ac:dyDescent="0.25">
      <c r="A10" s="2">
        <v>112.63</v>
      </c>
      <c r="B10" s="2">
        <v>112.67</v>
      </c>
      <c r="C10" t="s">
        <v>81</v>
      </c>
      <c r="D10" t="s">
        <v>110</v>
      </c>
      <c r="E10" t="s">
        <v>70</v>
      </c>
      <c r="F10">
        <v>112</v>
      </c>
      <c r="G10">
        <v>10</v>
      </c>
      <c r="H10">
        <v>0</v>
      </c>
      <c r="I10">
        <v>2</v>
      </c>
      <c r="J10">
        <v>8</v>
      </c>
      <c r="K10">
        <v>21</v>
      </c>
      <c r="L10">
        <v>140</v>
      </c>
      <c r="M10">
        <v>11</v>
      </c>
      <c r="N10">
        <f t="shared" si="0"/>
        <v>304</v>
      </c>
      <c r="P10" s="4">
        <f t="shared" si="1"/>
        <v>46.564885496183209</v>
      </c>
      <c r="R10" s="45"/>
    </row>
    <row r="11" spans="1:18" x14ac:dyDescent="0.25">
      <c r="A11" s="2">
        <v>119.03</v>
      </c>
      <c r="B11" s="2">
        <v>119.07</v>
      </c>
      <c r="C11" t="s">
        <v>81</v>
      </c>
      <c r="D11" t="s">
        <v>112</v>
      </c>
      <c r="E11" t="s">
        <v>70</v>
      </c>
      <c r="F11">
        <v>125</v>
      </c>
      <c r="G11">
        <v>12</v>
      </c>
      <c r="H11">
        <v>2</v>
      </c>
      <c r="I11">
        <v>4</v>
      </c>
      <c r="J11">
        <v>5</v>
      </c>
      <c r="K11">
        <v>15</v>
      </c>
      <c r="L11">
        <v>129</v>
      </c>
      <c r="M11">
        <v>19</v>
      </c>
      <c r="N11">
        <f t="shared" si="0"/>
        <v>311</v>
      </c>
      <c r="P11" s="4">
        <f t="shared" si="1"/>
        <v>51.320754716981135</v>
      </c>
      <c r="R11" s="45"/>
    </row>
    <row r="12" spans="1:18" x14ac:dyDescent="0.25">
      <c r="A12" s="2">
        <v>133.28</v>
      </c>
      <c r="B12" s="2">
        <v>133.32</v>
      </c>
      <c r="C12" t="s">
        <v>81</v>
      </c>
      <c r="D12" t="s">
        <v>119</v>
      </c>
      <c r="E12" t="s">
        <v>70</v>
      </c>
      <c r="F12">
        <v>59</v>
      </c>
      <c r="G12">
        <v>90</v>
      </c>
      <c r="H12">
        <v>1</v>
      </c>
      <c r="I12">
        <v>0</v>
      </c>
      <c r="J12">
        <v>6</v>
      </c>
      <c r="K12">
        <v>1</v>
      </c>
      <c r="L12">
        <v>148</v>
      </c>
      <c r="M12">
        <v>10</v>
      </c>
      <c r="N12">
        <f t="shared" si="0"/>
        <v>315</v>
      </c>
      <c r="P12" s="4">
        <f t="shared" si="1"/>
        <v>30.841121495327101</v>
      </c>
      <c r="R12" s="45"/>
    </row>
    <row r="13" spans="1:18" x14ac:dyDescent="0.25">
      <c r="A13" s="2">
        <v>146.63</v>
      </c>
      <c r="B13" s="2">
        <v>146.66999999999999</v>
      </c>
      <c r="C13" t="s">
        <v>81</v>
      </c>
      <c r="D13" t="s">
        <v>124</v>
      </c>
      <c r="E13" t="s">
        <v>70</v>
      </c>
      <c r="F13">
        <v>156</v>
      </c>
      <c r="G13">
        <v>51</v>
      </c>
      <c r="H13">
        <v>7</v>
      </c>
      <c r="I13">
        <v>1</v>
      </c>
      <c r="J13">
        <v>2</v>
      </c>
      <c r="K13">
        <v>5</v>
      </c>
      <c r="L13">
        <v>67</v>
      </c>
      <c r="M13">
        <v>29</v>
      </c>
      <c r="N13">
        <f t="shared" si="0"/>
        <v>318</v>
      </c>
      <c r="P13" s="4">
        <f t="shared" si="1"/>
        <v>71.24463519313305</v>
      </c>
      <c r="R13" s="45"/>
    </row>
  </sheetData>
  <mergeCells count="2">
    <mergeCell ref="A1:N1"/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89BFC-F4E8-4E8C-AFB8-DEC37C5DC77C}">
  <dimension ref="A1:N13"/>
  <sheetViews>
    <sheetView workbookViewId="0">
      <selection activeCell="P7" sqref="P7"/>
    </sheetView>
  </sheetViews>
  <sheetFormatPr defaultRowHeight="15" x14ac:dyDescent="0.25"/>
  <sheetData>
    <row r="1" spans="1:14" x14ac:dyDescent="0.25">
      <c r="B1" s="46" t="s">
        <v>145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x14ac:dyDescent="0.25">
      <c r="A2" s="1"/>
      <c r="B2" s="47" t="s">
        <v>512</v>
      </c>
      <c r="C2" s="47"/>
    </row>
    <row r="3" spans="1:14" ht="136.5" x14ac:dyDescent="0.25">
      <c r="B3" s="1" t="s">
        <v>515</v>
      </c>
      <c r="C3" s="1" t="s">
        <v>514</v>
      </c>
      <c r="D3" s="1" t="s">
        <v>0</v>
      </c>
      <c r="E3" s="1" t="s">
        <v>439</v>
      </c>
      <c r="F3" s="1" t="s">
        <v>1</v>
      </c>
      <c r="G3" s="3" t="s">
        <v>140</v>
      </c>
      <c r="H3" s="3" t="s">
        <v>141</v>
      </c>
      <c r="I3" s="3" t="s">
        <v>142</v>
      </c>
      <c r="J3" s="3" t="s">
        <v>143</v>
      </c>
      <c r="K3" s="3" t="s">
        <v>144</v>
      </c>
      <c r="L3" s="3" t="s">
        <v>524</v>
      </c>
      <c r="M3" s="3" t="s">
        <v>525</v>
      </c>
      <c r="N3" s="3" t="s">
        <v>519</v>
      </c>
    </row>
    <row r="4" spans="1:14" x14ac:dyDescent="0.25">
      <c r="B4" s="2">
        <v>43.08</v>
      </c>
      <c r="C4" s="2">
        <v>43.12</v>
      </c>
      <c r="D4" t="s">
        <v>81</v>
      </c>
      <c r="E4" t="s">
        <v>82</v>
      </c>
      <c r="F4" t="s">
        <v>70</v>
      </c>
      <c r="G4" s="4">
        <v>41.076487252124643</v>
      </c>
      <c r="H4" s="4">
        <v>3.1161473087818696</v>
      </c>
      <c r="I4" s="4">
        <v>0</v>
      </c>
      <c r="J4" s="4">
        <v>0</v>
      </c>
      <c r="K4" s="4">
        <v>0</v>
      </c>
      <c r="L4" s="4">
        <v>0.84985835694050993</v>
      </c>
      <c r="M4" s="4">
        <v>53.541076487252127</v>
      </c>
      <c r="N4" s="4">
        <v>1.4164305949008498</v>
      </c>
    </row>
    <row r="5" spans="1:14" x14ac:dyDescent="0.25">
      <c r="B5" s="2">
        <v>51.38</v>
      </c>
      <c r="C5" s="2">
        <v>51.42</v>
      </c>
      <c r="D5" t="s">
        <v>81</v>
      </c>
      <c r="E5" t="s">
        <v>89</v>
      </c>
      <c r="F5" t="s">
        <v>70</v>
      </c>
      <c r="G5" s="4">
        <v>38.066465256797585</v>
      </c>
      <c r="H5" s="4">
        <v>24.169184290030213</v>
      </c>
      <c r="I5" s="4">
        <v>4.2296072507552873</v>
      </c>
      <c r="J5" s="4">
        <v>0</v>
      </c>
      <c r="K5" s="4">
        <v>0</v>
      </c>
      <c r="L5" s="4">
        <v>2.1148036253776437</v>
      </c>
      <c r="M5" s="4">
        <v>28.398791540785499</v>
      </c>
      <c r="N5" s="4">
        <v>2.8328611898016995</v>
      </c>
    </row>
    <row r="6" spans="1:14" x14ac:dyDescent="0.25">
      <c r="B6" s="2">
        <v>53.48</v>
      </c>
      <c r="C6" s="2">
        <v>53.52</v>
      </c>
      <c r="D6" t="s">
        <v>81</v>
      </c>
      <c r="E6" t="s">
        <v>91</v>
      </c>
      <c r="F6" t="s">
        <v>70</v>
      </c>
      <c r="G6" s="4">
        <v>48.793565683646115</v>
      </c>
      <c r="H6" s="4">
        <v>38.337801608579092</v>
      </c>
      <c r="I6" s="4">
        <v>0.80428954423592491</v>
      </c>
      <c r="J6" s="4">
        <v>2.4128686327077746</v>
      </c>
      <c r="K6" s="4">
        <v>0</v>
      </c>
      <c r="L6" s="4">
        <v>0.26809651474530832</v>
      </c>
      <c r="M6" s="4">
        <v>7.2386058981233248</v>
      </c>
      <c r="N6" s="4">
        <v>2.2662889518413598</v>
      </c>
    </row>
    <row r="7" spans="1:14" x14ac:dyDescent="0.25">
      <c r="B7" s="2">
        <v>73.98</v>
      </c>
      <c r="C7" s="2">
        <v>74.02</v>
      </c>
      <c r="D7" t="s">
        <v>81</v>
      </c>
      <c r="E7" t="s">
        <v>97</v>
      </c>
      <c r="F7" t="s">
        <v>70</v>
      </c>
      <c r="G7" s="4">
        <v>52.38095238095238</v>
      </c>
      <c r="H7" s="4">
        <v>16.666666666666668</v>
      </c>
      <c r="I7" s="4">
        <v>1.7857142857142858</v>
      </c>
      <c r="J7" s="4">
        <v>0.59523809523809523</v>
      </c>
      <c r="K7" s="4">
        <v>0.29761904761904762</v>
      </c>
      <c r="L7" s="4">
        <v>2.9761904761904763</v>
      </c>
      <c r="M7" s="4">
        <v>22.321428571428573</v>
      </c>
      <c r="N7" s="4">
        <v>2.8328611898016995</v>
      </c>
    </row>
    <row r="8" spans="1:14" x14ac:dyDescent="0.25">
      <c r="B8" s="2">
        <v>87.98</v>
      </c>
      <c r="C8" s="2">
        <v>88.02</v>
      </c>
      <c r="D8" t="s">
        <v>81</v>
      </c>
      <c r="E8" t="s">
        <v>103</v>
      </c>
      <c r="F8" t="s">
        <v>70</v>
      </c>
      <c r="G8" s="4">
        <v>38.244514106583075</v>
      </c>
      <c r="H8" s="4">
        <v>15.987460815047022</v>
      </c>
      <c r="I8" s="4">
        <v>0.31347962382445144</v>
      </c>
      <c r="J8" s="4">
        <v>1.567398119122257</v>
      </c>
      <c r="K8" s="4">
        <v>0.31347962382445144</v>
      </c>
      <c r="L8" s="4">
        <v>7.523510971786834</v>
      </c>
      <c r="M8" s="4">
        <v>32.288401253918494</v>
      </c>
      <c r="N8" s="4">
        <v>3.3994334277620397</v>
      </c>
    </row>
    <row r="9" spans="1:14" x14ac:dyDescent="0.25">
      <c r="B9" s="2">
        <v>95.38</v>
      </c>
      <c r="C9" s="2">
        <v>95.42</v>
      </c>
      <c r="D9" t="s">
        <v>81</v>
      </c>
      <c r="E9" t="s">
        <v>106</v>
      </c>
      <c r="F9" t="s">
        <v>70</v>
      </c>
      <c r="G9" s="4">
        <v>48.606811145510839</v>
      </c>
      <c r="H9" s="4">
        <v>18.575851393188856</v>
      </c>
      <c r="I9" s="4">
        <v>1.2383900928792571</v>
      </c>
      <c r="J9" s="4">
        <v>0.61919504643962853</v>
      </c>
      <c r="K9" s="4">
        <v>0.30959752321981426</v>
      </c>
      <c r="L9" s="4">
        <v>6.1919504643962853</v>
      </c>
      <c r="M9" s="4">
        <v>22.291021671826627</v>
      </c>
      <c r="N9" s="4">
        <v>1.9830028328611897</v>
      </c>
    </row>
    <row r="10" spans="1:14" x14ac:dyDescent="0.25">
      <c r="B10" s="2">
        <v>112.63</v>
      </c>
      <c r="C10" s="2">
        <v>112.67</v>
      </c>
      <c r="D10" t="s">
        <v>81</v>
      </c>
      <c r="E10" t="s">
        <v>110</v>
      </c>
      <c r="F10" t="s">
        <v>70</v>
      </c>
      <c r="G10" s="4">
        <v>36.842105263157897</v>
      </c>
      <c r="H10" s="4">
        <v>3.2894736842105261</v>
      </c>
      <c r="I10" s="4">
        <v>0</v>
      </c>
      <c r="J10" s="4">
        <v>0.65789473684210531</v>
      </c>
      <c r="K10" s="4">
        <v>2.6315789473684212</v>
      </c>
      <c r="L10" s="4">
        <v>6.9078947368421053</v>
      </c>
      <c r="M10" s="4">
        <v>46.05263157894737</v>
      </c>
      <c r="N10" s="4">
        <v>3.1161473087818696</v>
      </c>
    </row>
    <row r="11" spans="1:14" x14ac:dyDescent="0.25">
      <c r="B11" s="2">
        <v>119.03</v>
      </c>
      <c r="C11" s="2">
        <v>119.07</v>
      </c>
      <c r="D11" t="s">
        <v>81</v>
      </c>
      <c r="E11" t="s">
        <v>112</v>
      </c>
      <c r="F11" t="s">
        <v>70</v>
      </c>
      <c r="G11" s="4">
        <v>40.19292604501608</v>
      </c>
      <c r="H11" s="4">
        <v>3.8585209003215435</v>
      </c>
      <c r="I11" s="4">
        <v>0.64308681672025725</v>
      </c>
      <c r="J11" s="4">
        <v>1.2861736334405145</v>
      </c>
      <c r="K11" s="4">
        <v>1.607717041800643</v>
      </c>
      <c r="L11" s="4">
        <v>4.823151125401929</v>
      </c>
      <c r="M11" s="4">
        <v>41.479099678456592</v>
      </c>
      <c r="N11" s="4">
        <v>5.3824362606232299</v>
      </c>
    </row>
    <row r="12" spans="1:14" x14ac:dyDescent="0.25">
      <c r="B12" s="2">
        <v>133.28</v>
      </c>
      <c r="C12" s="2">
        <v>133.32</v>
      </c>
      <c r="D12" t="s">
        <v>81</v>
      </c>
      <c r="E12" t="s">
        <v>119</v>
      </c>
      <c r="F12" t="s">
        <v>70</v>
      </c>
      <c r="G12" s="4">
        <v>18.730158730158731</v>
      </c>
      <c r="H12" s="4">
        <v>28.571428571428573</v>
      </c>
      <c r="I12" s="4">
        <v>0.31746031746031744</v>
      </c>
      <c r="J12" s="4">
        <v>0</v>
      </c>
      <c r="K12" s="4">
        <v>1.9047619047619047</v>
      </c>
      <c r="L12" s="4">
        <v>0.31746031746031744</v>
      </c>
      <c r="M12" s="4">
        <v>46.984126984126981</v>
      </c>
      <c r="N12" s="4">
        <v>2.8328611898016995</v>
      </c>
    </row>
    <row r="13" spans="1:14" x14ac:dyDescent="0.25">
      <c r="B13" s="2">
        <v>146.63</v>
      </c>
      <c r="C13" s="2">
        <v>146.66999999999999</v>
      </c>
      <c r="D13" t="s">
        <v>81</v>
      </c>
      <c r="E13" t="s">
        <v>124</v>
      </c>
      <c r="F13" t="s">
        <v>70</v>
      </c>
      <c r="G13" s="4">
        <v>49.056603773584904</v>
      </c>
      <c r="H13" s="4">
        <v>16.037735849056602</v>
      </c>
      <c r="I13" s="4">
        <v>2.2012578616352201</v>
      </c>
      <c r="J13" s="4">
        <v>0.31446540880503143</v>
      </c>
      <c r="K13" s="4">
        <v>0.62893081761006286</v>
      </c>
      <c r="L13" s="4">
        <v>1.5723270440251573</v>
      </c>
      <c r="M13" s="4">
        <v>21.069182389937108</v>
      </c>
      <c r="N13" s="4">
        <v>8.215297450424929</v>
      </c>
    </row>
  </sheetData>
  <mergeCells count="2">
    <mergeCell ref="B1:N1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Y71"/>
  <sheetViews>
    <sheetView zoomScale="86" zoomScaleNormal="86" workbookViewId="0">
      <selection activeCell="G74" sqref="G74"/>
    </sheetView>
  </sheetViews>
  <sheetFormatPr defaultRowHeight="15" x14ac:dyDescent="0.25"/>
  <cols>
    <col min="1" max="1" width="10.42578125" customWidth="1"/>
    <col min="2" max="2" width="9.42578125" customWidth="1"/>
    <col min="3" max="3" width="6.28515625" bestFit="1" customWidth="1"/>
    <col min="4" max="4" width="7.140625" bestFit="1" customWidth="1"/>
    <col min="5" max="5" width="7" bestFit="1" customWidth="1"/>
    <col min="6" max="6" width="5.5703125" bestFit="1" customWidth="1"/>
    <col min="7" max="10" width="3.42578125" bestFit="1" customWidth="1"/>
    <col min="11" max="11" width="5.5703125" bestFit="1" customWidth="1"/>
    <col min="12" max="13" width="3.42578125" bestFit="1" customWidth="1"/>
    <col min="14" max="14" width="4.42578125" customWidth="1"/>
    <col min="15" max="15" width="21.5703125" bestFit="1" customWidth="1"/>
    <col min="16" max="17" width="5.5703125" bestFit="1" customWidth="1"/>
    <col min="18" max="18" width="13.7109375" bestFit="1" customWidth="1"/>
    <col min="19" max="20" width="5.5703125" bestFit="1" customWidth="1"/>
    <col min="21" max="21" width="15.5703125" bestFit="1" customWidth="1"/>
    <col min="22" max="29" width="5.5703125" bestFit="1" customWidth="1"/>
    <col min="30" max="35" width="3.42578125" bestFit="1" customWidth="1"/>
    <col min="36" max="38" width="5.5703125" bestFit="1" customWidth="1"/>
    <col min="39" max="39" width="3.42578125" bestFit="1" customWidth="1"/>
    <col min="40" max="41" width="5.5703125" bestFit="1" customWidth="1"/>
    <col min="42" max="42" width="3.42578125" bestFit="1" customWidth="1"/>
    <col min="43" max="43" width="5.5703125" bestFit="1" customWidth="1"/>
    <col min="44" max="44" width="3.42578125" bestFit="1" customWidth="1"/>
    <col min="45" max="45" width="5.5703125" bestFit="1" customWidth="1"/>
    <col min="46" max="46" width="3.42578125" bestFit="1" customWidth="1"/>
    <col min="47" max="49" width="5.5703125" bestFit="1" customWidth="1"/>
    <col min="50" max="50" width="3.42578125" bestFit="1" customWidth="1"/>
    <col min="51" max="52" width="5.5703125" bestFit="1" customWidth="1"/>
    <col min="53" max="59" width="3.42578125" bestFit="1" customWidth="1"/>
    <col min="60" max="74" width="5.5703125" bestFit="1" customWidth="1"/>
    <col min="75" max="76" width="3.42578125" bestFit="1" customWidth="1"/>
    <col min="77" max="88" width="5.5703125" bestFit="1" customWidth="1"/>
    <col min="89" max="90" width="3.42578125" bestFit="1" customWidth="1"/>
    <col min="91" max="92" width="5.5703125" bestFit="1" customWidth="1"/>
    <col min="93" max="93" width="3.42578125" bestFit="1" customWidth="1"/>
    <col min="94" max="98" width="5.5703125" bestFit="1" customWidth="1"/>
    <col min="99" max="99" width="3.42578125" bestFit="1" customWidth="1"/>
    <col min="100" max="102" width="5.5703125" bestFit="1" customWidth="1"/>
    <col min="103" max="103" width="3.42578125" bestFit="1" customWidth="1"/>
    <col min="104" max="104" width="5.5703125" bestFit="1" customWidth="1"/>
    <col min="105" max="105" width="3.42578125" bestFit="1" customWidth="1"/>
    <col min="106" max="107" width="5.5703125" bestFit="1" customWidth="1"/>
    <col min="108" max="109" width="3.42578125" bestFit="1" customWidth="1"/>
    <col min="110" max="110" width="5.5703125" bestFit="1" customWidth="1"/>
    <col min="111" max="111" width="3.42578125" bestFit="1" customWidth="1"/>
    <col min="112" max="125" width="5.5703125" bestFit="1" customWidth="1"/>
    <col min="126" max="126" width="3.42578125" bestFit="1" customWidth="1"/>
    <col min="127" max="131" width="5.5703125" bestFit="1" customWidth="1"/>
    <col min="132" max="132" width="3.42578125" bestFit="1" customWidth="1"/>
    <col min="133" max="133" width="5.5703125" bestFit="1" customWidth="1"/>
    <col min="134" max="134" width="3.42578125" bestFit="1" customWidth="1"/>
    <col min="135" max="141" width="5.5703125" bestFit="1" customWidth="1"/>
    <col min="142" max="143" width="3.42578125" bestFit="1" customWidth="1"/>
    <col min="144" max="145" width="5.5703125" bestFit="1" customWidth="1"/>
    <col min="146" max="147" width="3.42578125" bestFit="1" customWidth="1"/>
    <col min="148" max="148" width="5.5703125" bestFit="1" customWidth="1"/>
    <col min="149" max="149" width="3.42578125" bestFit="1" customWidth="1"/>
    <col min="150" max="154" width="5.5703125" bestFit="1" customWidth="1"/>
    <col min="155" max="155" width="3.42578125" bestFit="1" customWidth="1"/>
  </cols>
  <sheetData>
    <row r="1" spans="1:155" ht="15.75" x14ac:dyDescent="0.25">
      <c r="A1" s="48" t="s">
        <v>146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t="s">
        <v>441</v>
      </c>
      <c r="R1" t="s">
        <v>442</v>
      </c>
      <c r="U1" t="s">
        <v>445</v>
      </c>
      <c r="W1" t="s">
        <v>444</v>
      </c>
    </row>
    <row r="2" spans="1:155" x14ac:dyDescent="0.25">
      <c r="A2" s="47" t="s">
        <v>512</v>
      </c>
      <c r="B2" s="47"/>
    </row>
    <row r="3" spans="1:155" ht="212.25" x14ac:dyDescent="0.25">
      <c r="A3" s="1" t="s">
        <v>515</v>
      </c>
      <c r="B3" s="1" t="s">
        <v>514</v>
      </c>
      <c r="C3" s="1" t="s">
        <v>0</v>
      </c>
      <c r="D3" s="1" t="s">
        <v>439</v>
      </c>
      <c r="E3" s="1" t="s">
        <v>464</v>
      </c>
      <c r="F3" s="1" t="s">
        <v>2</v>
      </c>
      <c r="G3" s="1" t="s">
        <v>339</v>
      </c>
      <c r="H3" s="1" t="s">
        <v>448</v>
      </c>
      <c r="I3" s="1" t="s">
        <v>449</v>
      </c>
      <c r="J3" s="1" t="s">
        <v>340</v>
      </c>
      <c r="K3" s="1" t="s">
        <v>3</v>
      </c>
      <c r="L3" s="1" t="s">
        <v>341</v>
      </c>
      <c r="M3" s="1" t="s">
        <v>342</v>
      </c>
      <c r="N3" s="1" t="s">
        <v>447</v>
      </c>
      <c r="O3" s="1" t="s">
        <v>450</v>
      </c>
      <c r="P3" s="1" t="s">
        <v>4</v>
      </c>
      <c r="Q3" s="1" t="s">
        <v>5</v>
      </c>
      <c r="R3" s="1" t="s">
        <v>6</v>
      </c>
      <c r="S3" s="1" t="s">
        <v>7</v>
      </c>
      <c r="T3" s="1" t="s">
        <v>8</v>
      </c>
      <c r="U3" s="1" t="s">
        <v>9</v>
      </c>
      <c r="V3" s="1" t="s">
        <v>10</v>
      </c>
      <c r="W3" s="1" t="s">
        <v>11</v>
      </c>
      <c r="X3" s="1" t="s">
        <v>12</v>
      </c>
      <c r="Y3" s="1" t="s">
        <v>451</v>
      </c>
      <c r="Z3" s="1" t="s">
        <v>13</v>
      </c>
      <c r="AA3" s="1" t="s">
        <v>14</v>
      </c>
      <c r="AB3" s="1" t="s">
        <v>15</v>
      </c>
      <c r="AC3" s="1" t="s">
        <v>16</v>
      </c>
      <c r="AD3" s="1" t="s">
        <v>343</v>
      </c>
      <c r="AE3" s="1" t="s">
        <v>344</v>
      </c>
      <c r="AF3" s="1" t="s">
        <v>345</v>
      </c>
      <c r="AG3" s="1" t="s">
        <v>346</v>
      </c>
      <c r="AH3" s="1" t="s">
        <v>347</v>
      </c>
      <c r="AI3" s="1" t="s">
        <v>348</v>
      </c>
      <c r="AJ3" s="1" t="s">
        <v>17</v>
      </c>
      <c r="AK3" s="1" t="s">
        <v>18</v>
      </c>
      <c r="AL3" s="1" t="s">
        <v>19</v>
      </c>
      <c r="AM3" s="1" t="s">
        <v>349</v>
      </c>
      <c r="AN3" s="1" t="s">
        <v>20</v>
      </c>
      <c r="AO3" s="1" t="s">
        <v>453</v>
      </c>
      <c r="AP3" s="1" t="s">
        <v>452</v>
      </c>
      <c r="AQ3" s="1" t="s">
        <v>465</v>
      </c>
      <c r="AR3" s="1" t="s">
        <v>350</v>
      </c>
      <c r="AS3" s="1" t="s">
        <v>21</v>
      </c>
      <c r="AT3" s="1" t="s">
        <v>466</v>
      </c>
      <c r="AU3" s="1" t="s">
        <v>22</v>
      </c>
      <c r="AV3" s="1" t="s">
        <v>23</v>
      </c>
      <c r="AW3" s="1" t="s">
        <v>467</v>
      </c>
      <c r="AX3" s="1" t="s">
        <v>468</v>
      </c>
      <c r="AY3" s="1" t="s">
        <v>24</v>
      </c>
      <c r="AZ3" s="1" t="s">
        <v>25</v>
      </c>
      <c r="BA3" s="1" t="s">
        <v>351</v>
      </c>
      <c r="BB3" s="1" t="s">
        <v>352</v>
      </c>
      <c r="BC3" s="1" t="s">
        <v>469</v>
      </c>
      <c r="BD3" s="1" t="s">
        <v>353</v>
      </c>
      <c r="BE3" s="1" t="s">
        <v>354</v>
      </c>
      <c r="BF3" s="1" t="s">
        <v>355</v>
      </c>
      <c r="BG3" s="1" t="s">
        <v>470</v>
      </c>
      <c r="BH3" s="1" t="s">
        <v>26</v>
      </c>
      <c r="BI3" s="1" t="s">
        <v>27</v>
      </c>
      <c r="BJ3" s="1" t="s">
        <v>28</v>
      </c>
      <c r="BK3" s="1" t="s">
        <v>471</v>
      </c>
      <c r="BL3" s="1" t="s">
        <v>472</v>
      </c>
      <c r="BM3" s="1" t="s">
        <v>29</v>
      </c>
      <c r="BN3" s="1" t="s">
        <v>473</v>
      </c>
      <c r="BO3" s="1" t="s">
        <v>474</v>
      </c>
      <c r="BP3" s="1" t="s">
        <v>474</v>
      </c>
      <c r="BQ3" s="1" t="s">
        <v>475</v>
      </c>
      <c r="BR3" s="1" t="s">
        <v>476</v>
      </c>
      <c r="BS3" s="1" t="s">
        <v>30</v>
      </c>
      <c r="BT3" s="1" t="s">
        <v>31</v>
      </c>
      <c r="BU3" s="1" t="s">
        <v>477</v>
      </c>
      <c r="BV3" s="1" t="s">
        <v>478</v>
      </c>
      <c r="BW3" s="1" t="s">
        <v>479</v>
      </c>
      <c r="BX3" s="1" t="s">
        <v>480</v>
      </c>
      <c r="BY3" s="1" t="s">
        <v>481</v>
      </c>
      <c r="BZ3" s="1" t="s">
        <v>32</v>
      </c>
      <c r="CA3" s="1" t="s">
        <v>482</v>
      </c>
      <c r="CB3" s="1" t="s">
        <v>33</v>
      </c>
      <c r="CC3" s="1" t="s">
        <v>34</v>
      </c>
      <c r="CD3" s="1" t="s">
        <v>483</v>
      </c>
      <c r="CE3" s="1" t="s">
        <v>35</v>
      </c>
      <c r="CF3" s="1" t="s">
        <v>36</v>
      </c>
      <c r="CG3" s="1" t="s">
        <v>484</v>
      </c>
      <c r="CH3" s="1" t="s">
        <v>37</v>
      </c>
      <c r="CI3" s="1" t="s">
        <v>38</v>
      </c>
      <c r="CJ3" s="1" t="s">
        <v>485</v>
      </c>
      <c r="CK3" s="1" t="s">
        <v>356</v>
      </c>
      <c r="CL3" s="1" t="s">
        <v>357</v>
      </c>
      <c r="CM3" s="1" t="s">
        <v>486</v>
      </c>
      <c r="CN3" s="1" t="s">
        <v>39</v>
      </c>
      <c r="CO3" s="1" t="s">
        <v>358</v>
      </c>
      <c r="CP3" s="1" t="s">
        <v>40</v>
      </c>
      <c r="CQ3" s="1" t="s">
        <v>41</v>
      </c>
      <c r="CR3" s="1" t="s">
        <v>42</v>
      </c>
      <c r="CS3" s="1" t="s">
        <v>487</v>
      </c>
      <c r="CT3" s="1" t="s">
        <v>43</v>
      </c>
      <c r="CU3" s="1" t="s">
        <v>359</v>
      </c>
      <c r="CV3" s="1" t="s">
        <v>44</v>
      </c>
      <c r="CW3" s="1" t="s">
        <v>488</v>
      </c>
      <c r="CX3" s="1" t="s">
        <v>45</v>
      </c>
      <c r="CY3" s="1" t="s">
        <v>360</v>
      </c>
      <c r="CZ3" s="1" t="s">
        <v>46</v>
      </c>
      <c r="DA3" s="1" t="s">
        <v>462</v>
      </c>
      <c r="DB3" s="1" t="s">
        <v>489</v>
      </c>
      <c r="DC3" s="1" t="s">
        <v>461</v>
      </c>
      <c r="DD3" s="1" t="s">
        <v>490</v>
      </c>
      <c r="DE3" s="1" t="s">
        <v>460</v>
      </c>
      <c r="DF3" s="1" t="s">
        <v>459</v>
      </c>
      <c r="DG3" s="1" t="s">
        <v>458</v>
      </c>
      <c r="DH3" s="1" t="s">
        <v>47</v>
      </c>
      <c r="DI3" s="1" t="s">
        <v>457</v>
      </c>
      <c r="DJ3" s="1" t="s">
        <v>48</v>
      </c>
      <c r="DK3" s="1" t="s">
        <v>49</v>
      </c>
      <c r="DL3" s="1" t="s">
        <v>491</v>
      </c>
      <c r="DM3" s="1" t="s">
        <v>50</v>
      </c>
      <c r="DN3" s="1" t="s">
        <v>51</v>
      </c>
      <c r="DO3" s="1" t="s">
        <v>52</v>
      </c>
      <c r="DP3" s="1" t="s">
        <v>53</v>
      </c>
      <c r="DQ3" s="1" t="s">
        <v>492</v>
      </c>
      <c r="DR3" s="1" t="s">
        <v>54</v>
      </c>
      <c r="DS3" s="1" t="s">
        <v>55</v>
      </c>
      <c r="DT3" s="1" t="s">
        <v>56</v>
      </c>
      <c r="DU3" s="1" t="s">
        <v>493</v>
      </c>
      <c r="DV3" s="1" t="s">
        <v>440</v>
      </c>
      <c r="DW3" s="1" t="s">
        <v>456</v>
      </c>
      <c r="DX3" s="1" t="s">
        <v>456</v>
      </c>
      <c r="DY3" s="1" t="s">
        <v>57</v>
      </c>
      <c r="DZ3" s="1" t="s">
        <v>494</v>
      </c>
      <c r="EA3" s="1" t="s">
        <v>495</v>
      </c>
      <c r="EB3" s="1" t="s">
        <v>361</v>
      </c>
      <c r="EC3" s="1" t="s">
        <v>496</v>
      </c>
      <c r="ED3" s="1" t="s">
        <v>362</v>
      </c>
      <c r="EE3" s="1" t="s">
        <v>497</v>
      </c>
      <c r="EF3" s="1" t="s">
        <v>58</v>
      </c>
      <c r="EG3" s="1" t="s">
        <v>59</v>
      </c>
      <c r="EH3" s="1" t="s">
        <v>60</v>
      </c>
      <c r="EI3" s="1" t="s">
        <v>455</v>
      </c>
      <c r="EJ3" s="1" t="s">
        <v>61</v>
      </c>
      <c r="EK3" s="1" t="s">
        <v>62</v>
      </c>
      <c r="EL3" s="1" t="s">
        <v>363</v>
      </c>
      <c r="EM3" s="1" t="s">
        <v>498</v>
      </c>
      <c r="EN3" s="1" t="s">
        <v>63</v>
      </c>
      <c r="EO3" s="1" t="s">
        <v>499</v>
      </c>
      <c r="EP3" s="1" t="s">
        <v>364</v>
      </c>
      <c r="EQ3" s="1" t="s">
        <v>500</v>
      </c>
      <c r="ER3" s="1" t="s">
        <v>501</v>
      </c>
      <c r="ES3" s="1" t="s">
        <v>502</v>
      </c>
      <c r="ET3" s="1" t="s">
        <v>64</v>
      </c>
      <c r="EU3" s="1" t="s">
        <v>454</v>
      </c>
      <c r="EV3" s="1" t="s">
        <v>454</v>
      </c>
      <c r="EW3" s="1" t="s">
        <v>65</v>
      </c>
      <c r="EX3" s="1" t="s">
        <v>66</v>
      </c>
      <c r="EY3" s="1" t="s">
        <v>365</v>
      </c>
    </row>
    <row r="4" spans="1:155" x14ac:dyDescent="0.25">
      <c r="F4" t="s">
        <v>67</v>
      </c>
      <c r="G4" t="s">
        <v>67</v>
      </c>
      <c r="H4" t="s">
        <v>67</v>
      </c>
      <c r="I4" t="s">
        <v>67</v>
      </c>
      <c r="J4" t="s">
        <v>67</v>
      </c>
      <c r="K4" t="s">
        <v>67</v>
      </c>
      <c r="L4" t="s">
        <v>67</v>
      </c>
      <c r="M4" t="s">
        <v>67</v>
      </c>
      <c r="N4" t="s">
        <v>67</v>
      </c>
      <c r="O4" t="s">
        <v>67</v>
      </c>
      <c r="P4" t="s">
        <v>67</v>
      </c>
      <c r="Q4" t="s">
        <v>67</v>
      </c>
      <c r="R4" t="s">
        <v>67</v>
      </c>
      <c r="S4" t="s">
        <v>67</v>
      </c>
      <c r="T4" t="s">
        <v>67</v>
      </c>
      <c r="U4" t="s">
        <v>67</v>
      </c>
      <c r="V4" t="s">
        <v>67</v>
      </c>
      <c r="W4" t="s">
        <v>67</v>
      </c>
      <c r="X4" t="s">
        <v>67</v>
      </c>
      <c r="Y4" t="s">
        <v>67</v>
      </c>
      <c r="Z4" t="s">
        <v>67</v>
      </c>
      <c r="AA4" t="s">
        <v>67</v>
      </c>
      <c r="AB4" t="s">
        <v>67</v>
      </c>
      <c r="AC4" t="s">
        <v>67</v>
      </c>
      <c r="AD4" t="s">
        <v>67</v>
      </c>
      <c r="AE4" t="s">
        <v>67</v>
      </c>
      <c r="AF4" t="s">
        <v>67</v>
      </c>
      <c r="AG4" t="s">
        <v>67</v>
      </c>
      <c r="AH4" t="s">
        <v>67</v>
      </c>
      <c r="AI4" t="s">
        <v>67</v>
      </c>
      <c r="AJ4" t="s">
        <v>67</v>
      </c>
      <c r="AK4" t="s">
        <v>67</v>
      </c>
      <c r="AL4" t="s">
        <v>67</v>
      </c>
      <c r="AM4" t="s">
        <v>67</v>
      </c>
      <c r="AN4" t="s">
        <v>67</v>
      </c>
      <c r="AO4" t="s">
        <v>67</v>
      </c>
      <c r="AP4" t="s">
        <v>67</v>
      </c>
      <c r="AQ4" t="s">
        <v>67</v>
      </c>
      <c r="AR4" t="s">
        <v>67</v>
      </c>
      <c r="AS4" t="s">
        <v>67</v>
      </c>
      <c r="AT4" t="s">
        <v>67</v>
      </c>
      <c r="AU4" t="s">
        <v>67</v>
      </c>
      <c r="AV4" t="s">
        <v>67</v>
      </c>
      <c r="AW4" t="s">
        <v>67</v>
      </c>
      <c r="AX4" t="s">
        <v>67</v>
      </c>
      <c r="AY4" t="s">
        <v>67</v>
      </c>
      <c r="AZ4" t="s">
        <v>67</v>
      </c>
      <c r="BA4" t="s">
        <v>67</v>
      </c>
      <c r="BB4" t="s">
        <v>67</v>
      </c>
      <c r="BC4" t="s">
        <v>67</v>
      </c>
      <c r="BD4" t="s">
        <v>67</v>
      </c>
      <c r="BE4" t="s">
        <v>67</v>
      </c>
      <c r="BF4" t="s">
        <v>67</v>
      </c>
      <c r="BG4" t="s">
        <v>67</v>
      </c>
      <c r="BH4" t="s">
        <v>67</v>
      </c>
      <c r="BI4" t="s">
        <v>67</v>
      </c>
      <c r="BJ4" t="s">
        <v>67</v>
      </c>
      <c r="BK4" t="s">
        <v>67</v>
      </c>
      <c r="BL4" t="s">
        <v>67</v>
      </c>
      <c r="BM4" t="s">
        <v>67</v>
      </c>
      <c r="BN4" t="s">
        <v>67</v>
      </c>
      <c r="BO4" t="s">
        <v>67</v>
      </c>
      <c r="BP4" t="s">
        <v>67</v>
      </c>
      <c r="BQ4" t="s">
        <v>67</v>
      </c>
      <c r="BR4" t="s">
        <v>67</v>
      </c>
      <c r="BS4" t="s">
        <v>67</v>
      </c>
      <c r="BT4" t="s">
        <v>67</v>
      </c>
      <c r="BU4" t="s">
        <v>67</v>
      </c>
      <c r="BV4" t="s">
        <v>67</v>
      </c>
      <c r="BW4" t="s">
        <v>67</v>
      </c>
      <c r="BX4" t="s">
        <v>67</v>
      </c>
      <c r="BY4" t="s">
        <v>67</v>
      </c>
      <c r="BZ4" t="s">
        <v>67</v>
      </c>
      <c r="CA4" t="s">
        <v>67</v>
      </c>
      <c r="CB4" t="s">
        <v>67</v>
      </c>
      <c r="CC4" t="s">
        <v>67</v>
      </c>
      <c r="CD4" t="s">
        <v>67</v>
      </c>
      <c r="CE4" t="s">
        <v>67</v>
      </c>
      <c r="CF4" t="s">
        <v>67</v>
      </c>
      <c r="CG4" t="s">
        <v>67</v>
      </c>
      <c r="CH4" t="s">
        <v>67</v>
      </c>
      <c r="CI4" t="s">
        <v>67</v>
      </c>
      <c r="CJ4" t="s">
        <v>67</v>
      </c>
      <c r="CK4" t="s">
        <v>67</v>
      </c>
      <c r="CL4" t="s">
        <v>67</v>
      </c>
      <c r="CM4" t="s">
        <v>67</v>
      </c>
      <c r="CN4" t="s">
        <v>67</v>
      </c>
      <c r="CO4" t="s">
        <v>67</v>
      </c>
      <c r="CP4" t="s">
        <v>443</v>
      </c>
      <c r="CQ4" t="s">
        <v>67</v>
      </c>
      <c r="CR4" t="s">
        <v>67</v>
      </c>
      <c r="CS4" t="s">
        <v>67</v>
      </c>
      <c r="CT4" t="s">
        <v>67</v>
      </c>
      <c r="CU4" t="s">
        <v>67</v>
      </c>
      <c r="CV4" t="s">
        <v>67</v>
      </c>
      <c r="CW4" t="s">
        <v>67</v>
      </c>
      <c r="CX4" t="s">
        <v>67</v>
      </c>
      <c r="CY4" t="s">
        <v>67</v>
      </c>
      <c r="CZ4" t="s">
        <v>67</v>
      </c>
      <c r="DA4" t="s">
        <v>67</v>
      </c>
      <c r="DB4" t="s">
        <v>67</v>
      </c>
      <c r="DC4" t="s">
        <v>67</v>
      </c>
      <c r="DD4" t="s">
        <v>67</v>
      </c>
      <c r="DE4" t="s">
        <v>67</v>
      </c>
      <c r="DF4" t="s">
        <v>67</v>
      </c>
      <c r="DG4" t="s">
        <v>67</v>
      </c>
      <c r="DH4" t="s">
        <v>67</v>
      </c>
      <c r="DI4" t="s">
        <v>67</v>
      </c>
      <c r="DJ4" t="s">
        <v>67</v>
      </c>
      <c r="DK4" t="s">
        <v>67</v>
      </c>
      <c r="DL4" t="s">
        <v>67</v>
      </c>
      <c r="DM4" t="s">
        <v>67</v>
      </c>
      <c r="DN4" t="s">
        <v>67</v>
      </c>
      <c r="DO4" t="s">
        <v>67</v>
      </c>
      <c r="DP4" t="s">
        <v>67</v>
      </c>
      <c r="DQ4" t="s">
        <v>67</v>
      </c>
      <c r="DR4" t="s">
        <v>67</v>
      </c>
      <c r="DS4" t="s">
        <v>67</v>
      </c>
      <c r="DT4" t="s">
        <v>67</v>
      </c>
      <c r="DU4" t="s">
        <v>67</v>
      </c>
      <c r="DV4" t="s">
        <v>67</v>
      </c>
      <c r="DW4" t="s">
        <v>67</v>
      </c>
      <c r="DX4" t="s">
        <v>67</v>
      </c>
      <c r="DY4" t="s">
        <v>67</v>
      </c>
      <c r="DZ4" t="s">
        <v>67</v>
      </c>
      <c r="EA4" t="s">
        <v>67</v>
      </c>
      <c r="EB4" t="s">
        <v>67</v>
      </c>
      <c r="EC4" t="s">
        <v>67</v>
      </c>
      <c r="ED4" t="s">
        <v>67</v>
      </c>
      <c r="EE4" t="s">
        <v>67</v>
      </c>
      <c r="EF4" t="s">
        <v>67</v>
      </c>
      <c r="EG4" t="s">
        <v>67</v>
      </c>
      <c r="EH4" t="s">
        <v>67</v>
      </c>
      <c r="EI4" t="s">
        <v>67</v>
      </c>
      <c r="EJ4" t="s">
        <v>67</v>
      </c>
      <c r="EK4" t="s">
        <v>67</v>
      </c>
      <c r="EL4" t="s">
        <v>67</v>
      </c>
      <c r="EM4" t="s">
        <v>67</v>
      </c>
      <c r="EN4" t="s">
        <v>67</v>
      </c>
      <c r="EO4" t="s">
        <v>67</v>
      </c>
      <c r="EP4" t="s">
        <v>67</v>
      </c>
      <c r="EQ4" t="s">
        <v>67</v>
      </c>
      <c r="ER4" t="s">
        <v>67</v>
      </c>
      <c r="ES4" t="s">
        <v>67</v>
      </c>
      <c r="ET4" t="s">
        <v>67</v>
      </c>
      <c r="EU4" t="s">
        <v>67</v>
      </c>
      <c r="EV4" t="s">
        <v>67</v>
      </c>
      <c r="EW4" t="s">
        <v>67</v>
      </c>
      <c r="EX4" t="s">
        <v>67</v>
      </c>
      <c r="EY4" t="s">
        <v>67</v>
      </c>
    </row>
    <row r="5" spans="1:155" x14ac:dyDescent="0.25">
      <c r="A5" s="2">
        <v>24.04</v>
      </c>
      <c r="B5" s="2">
        <v>24.08</v>
      </c>
      <c r="C5" t="s">
        <v>68</v>
      </c>
      <c r="D5" t="s">
        <v>69</v>
      </c>
      <c r="E5">
        <f t="shared" ref="E5:E36" si="0">SUM(F5:EY5)</f>
        <v>113</v>
      </c>
      <c r="F5">
        <v>28</v>
      </c>
      <c r="M5">
        <v>1</v>
      </c>
      <c r="Q5">
        <v>1</v>
      </c>
      <c r="BI5">
        <v>1</v>
      </c>
      <c r="CJ5">
        <v>1</v>
      </c>
      <c r="CS5">
        <v>12</v>
      </c>
      <c r="CW5">
        <v>1</v>
      </c>
      <c r="DJ5">
        <v>55</v>
      </c>
      <c r="DK5">
        <v>6</v>
      </c>
      <c r="EF5">
        <v>7</v>
      </c>
    </row>
    <row r="6" spans="1:155" x14ac:dyDescent="0.25">
      <c r="A6" s="2">
        <v>25.58</v>
      </c>
      <c r="B6" s="2">
        <v>25.62</v>
      </c>
      <c r="C6" t="s">
        <v>68</v>
      </c>
      <c r="D6" t="s">
        <v>72</v>
      </c>
      <c r="E6">
        <f t="shared" si="0"/>
        <v>264</v>
      </c>
      <c r="F6">
        <v>68</v>
      </c>
      <c r="N6">
        <v>1</v>
      </c>
      <c r="Q6">
        <v>1</v>
      </c>
      <c r="T6">
        <v>1</v>
      </c>
      <c r="Y6">
        <v>1</v>
      </c>
      <c r="AG6">
        <v>1</v>
      </c>
      <c r="AL6">
        <v>1</v>
      </c>
      <c r="BI6">
        <v>114</v>
      </c>
      <c r="BY6">
        <v>2</v>
      </c>
      <c r="CJ6">
        <v>2</v>
      </c>
      <c r="CM6">
        <v>2</v>
      </c>
      <c r="CS6">
        <v>15</v>
      </c>
      <c r="CT6">
        <v>1</v>
      </c>
      <c r="CW6">
        <v>4</v>
      </c>
      <c r="DB6">
        <v>9</v>
      </c>
      <c r="DJ6">
        <v>23</v>
      </c>
      <c r="DM6">
        <v>1</v>
      </c>
      <c r="DY6">
        <v>1</v>
      </c>
      <c r="EF6">
        <v>7</v>
      </c>
      <c r="EO6">
        <v>9</v>
      </c>
    </row>
    <row r="7" spans="1:155" x14ac:dyDescent="0.25">
      <c r="A7" s="2">
        <v>29.01</v>
      </c>
      <c r="B7" s="2">
        <v>29.14</v>
      </c>
      <c r="C7" t="s">
        <v>68</v>
      </c>
      <c r="D7" t="s">
        <v>74</v>
      </c>
      <c r="E7">
        <f t="shared" si="0"/>
        <v>106</v>
      </c>
      <c r="F7">
        <v>42</v>
      </c>
      <c r="AK7">
        <v>1</v>
      </c>
      <c r="BJ7">
        <v>2</v>
      </c>
      <c r="BU7">
        <v>1</v>
      </c>
      <c r="BY7">
        <v>1</v>
      </c>
      <c r="CA7">
        <v>1</v>
      </c>
      <c r="CE7">
        <v>1</v>
      </c>
      <c r="CM7">
        <v>3</v>
      </c>
      <c r="CO7">
        <v>1</v>
      </c>
      <c r="DB7">
        <v>38</v>
      </c>
      <c r="DI7">
        <v>1</v>
      </c>
      <c r="DX7">
        <v>1</v>
      </c>
      <c r="EF7">
        <v>12</v>
      </c>
      <c r="EY7">
        <v>1</v>
      </c>
    </row>
    <row r="8" spans="1:155" x14ac:dyDescent="0.25">
      <c r="A8" s="2">
        <v>31.08</v>
      </c>
      <c r="B8" s="2">
        <v>31.12</v>
      </c>
      <c r="C8" t="s">
        <v>68</v>
      </c>
      <c r="D8" t="s">
        <v>76</v>
      </c>
      <c r="E8">
        <f t="shared" si="0"/>
        <v>330</v>
      </c>
      <c r="F8">
        <v>93</v>
      </c>
      <c r="K8">
        <v>1</v>
      </c>
      <c r="R8">
        <v>1</v>
      </c>
      <c r="AS8">
        <v>1</v>
      </c>
      <c r="BI8">
        <v>60</v>
      </c>
      <c r="BU8">
        <v>30</v>
      </c>
      <c r="BY8">
        <v>9</v>
      </c>
      <c r="CJ8">
        <v>4</v>
      </c>
      <c r="CM8">
        <v>33</v>
      </c>
      <c r="CP8">
        <v>1</v>
      </c>
      <c r="CS8">
        <v>24</v>
      </c>
      <c r="CW8">
        <v>11</v>
      </c>
      <c r="DB8">
        <v>3</v>
      </c>
      <c r="DJ8">
        <v>52</v>
      </c>
      <c r="DM8">
        <v>2</v>
      </c>
      <c r="DY8">
        <v>2</v>
      </c>
      <c r="EO8">
        <v>3</v>
      </c>
    </row>
    <row r="9" spans="1:155" x14ac:dyDescent="0.25">
      <c r="A9" s="2">
        <v>36.6</v>
      </c>
      <c r="B9" s="2">
        <v>36.64</v>
      </c>
      <c r="C9" t="s">
        <v>68</v>
      </c>
      <c r="D9" t="s">
        <v>77</v>
      </c>
      <c r="E9">
        <f t="shared" si="0"/>
        <v>726</v>
      </c>
      <c r="F9">
        <v>174</v>
      </c>
      <c r="Q9">
        <v>2</v>
      </c>
      <c r="AI9">
        <v>1</v>
      </c>
      <c r="AS9">
        <v>16</v>
      </c>
      <c r="BH9">
        <v>16</v>
      </c>
      <c r="BI9">
        <v>22</v>
      </c>
      <c r="BO9">
        <v>222</v>
      </c>
      <c r="BV9">
        <v>6</v>
      </c>
      <c r="BY9">
        <v>2</v>
      </c>
      <c r="CA9">
        <v>2</v>
      </c>
      <c r="CJ9">
        <v>14</v>
      </c>
      <c r="CM9">
        <v>68</v>
      </c>
      <c r="CS9">
        <v>26</v>
      </c>
      <c r="CW9">
        <v>28</v>
      </c>
      <c r="DB9">
        <v>1</v>
      </c>
      <c r="DJ9">
        <v>80</v>
      </c>
      <c r="DM9">
        <v>4</v>
      </c>
      <c r="DT9">
        <v>6</v>
      </c>
      <c r="DY9">
        <v>1</v>
      </c>
      <c r="EA9">
        <v>28</v>
      </c>
      <c r="EE9">
        <v>1</v>
      </c>
      <c r="EF9">
        <v>2</v>
      </c>
      <c r="EO9">
        <v>2</v>
      </c>
      <c r="EV9">
        <v>1</v>
      </c>
      <c r="EY9">
        <v>1</v>
      </c>
    </row>
    <row r="10" spans="1:155" x14ac:dyDescent="0.25">
      <c r="A10" s="2">
        <v>40.08</v>
      </c>
      <c r="B10" s="2">
        <v>40.119999999999997</v>
      </c>
      <c r="C10" t="s">
        <v>68</v>
      </c>
      <c r="D10" t="s">
        <v>78</v>
      </c>
      <c r="E10">
        <f t="shared" si="0"/>
        <v>606</v>
      </c>
      <c r="F10">
        <v>227</v>
      </c>
      <c r="Q10">
        <v>2</v>
      </c>
      <c r="S10">
        <v>1</v>
      </c>
      <c r="X10">
        <v>1</v>
      </c>
      <c r="AB10">
        <v>2</v>
      </c>
      <c r="AS10">
        <v>28</v>
      </c>
      <c r="BF10">
        <v>1</v>
      </c>
      <c r="BH10">
        <v>1</v>
      </c>
      <c r="BI10">
        <v>40</v>
      </c>
      <c r="BO10">
        <v>2</v>
      </c>
      <c r="BU10">
        <v>6</v>
      </c>
      <c r="BV10">
        <v>96</v>
      </c>
      <c r="BY10">
        <v>24</v>
      </c>
      <c r="CM10">
        <v>60</v>
      </c>
      <c r="CS10">
        <v>4</v>
      </c>
      <c r="CW10">
        <v>22</v>
      </c>
      <c r="DJ10">
        <v>37</v>
      </c>
      <c r="DM10">
        <v>16</v>
      </c>
      <c r="DT10">
        <v>2</v>
      </c>
      <c r="DY10">
        <v>6</v>
      </c>
      <c r="EF10">
        <v>20</v>
      </c>
      <c r="EO10">
        <v>8</v>
      </c>
    </row>
    <row r="11" spans="1:155" x14ac:dyDescent="0.25">
      <c r="A11" s="2">
        <v>41.08</v>
      </c>
      <c r="B11" s="2">
        <v>41.12</v>
      </c>
      <c r="C11" t="s">
        <v>68</v>
      </c>
      <c r="D11" t="s">
        <v>79</v>
      </c>
      <c r="E11">
        <f t="shared" si="0"/>
        <v>243</v>
      </c>
      <c r="F11">
        <v>105</v>
      </c>
      <c r="Q11">
        <v>1</v>
      </c>
      <c r="T11">
        <v>1</v>
      </c>
      <c r="X11">
        <v>1</v>
      </c>
      <c r="AS11">
        <v>15</v>
      </c>
      <c r="BH11">
        <v>4</v>
      </c>
      <c r="BI11">
        <v>9</v>
      </c>
      <c r="BO11">
        <v>4</v>
      </c>
      <c r="BV11">
        <v>8</v>
      </c>
      <c r="BY11">
        <v>14</v>
      </c>
      <c r="CM11">
        <v>24</v>
      </c>
      <c r="CS11">
        <v>16</v>
      </c>
      <c r="CW11">
        <v>8</v>
      </c>
      <c r="DC11">
        <v>1</v>
      </c>
      <c r="DH11">
        <v>17</v>
      </c>
      <c r="DL11">
        <v>1</v>
      </c>
      <c r="DM11">
        <v>4</v>
      </c>
      <c r="DT11">
        <v>1</v>
      </c>
      <c r="DZ11">
        <v>1</v>
      </c>
      <c r="EA11">
        <v>2</v>
      </c>
      <c r="EE11">
        <v>1</v>
      </c>
      <c r="EF11">
        <v>3</v>
      </c>
      <c r="EL11">
        <v>1</v>
      </c>
      <c r="ET11">
        <v>1</v>
      </c>
    </row>
    <row r="12" spans="1:155" x14ac:dyDescent="0.25">
      <c r="A12" s="2">
        <v>42.58</v>
      </c>
      <c r="B12" s="2">
        <v>42.62</v>
      </c>
      <c r="C12" t="s">
        <v>68</v>
      </c>
      <c r="D12" t="s">
        <v>80</v>
      </c>
      <c r="E12">
        <f t="shared" si="0"/>
        <v>266</v>
      </c>
      <c r="F12">
        <v>122</v>
      </c>
      <c r="P12">
        <v>1</v>
      </c>
      <c r="AQ12">
        <v>1</v>
      </c>
      <c r="AS12">
        <v>12</v>
      </c>
      <c r="BI12">
        <v>16</v>
      </c>
      <c r="BO12">
        <v>2</v>
      </c>
      <c r="BU12">
        <v>11</v>
      </c>
      <c r="BV12">
        <v>2</v>
      </c>
      <c r="BY12">
        <v>6</v>
      </c>
      <c r="CM12">
        <v>17</v>
      </c>
      <c r="CS12">
        <v>14</v>
      </c>
      <c r="CW12">
        <v>10</v>
      </c>
      <c r="DJ12">
        <v>32</v>
      </c>
      <c r="DM12">
        <v>2</v>
      </c>
      <c r="DT12">
        <v>1</v>
      </c>
      <c r="DU12">
        <v>4</v>
      </c>
      <c r="DZ12">
        <v>1</v>
      </c>
      <c r="EF12">
        <v>5</v>
      </c>
      <c r="EO12">
        <v>6</v>
      </c>
      <c r="EY12">
        <v>1</v>
      </c>
    </row>
    <row r="13" spans="1:155" x14ac:dyDescent="0.25">
      <c r="A13" s="2">
        <v>43.08</v>
      </c>
      <c r="B13" s="2">
        <v>43.12</v>
      </c>
      <c r="C13" t="s">
        <v>81</v>
      </c>
      <c r="D13" t="s">
        <v>82</v>
      </c>
      <c r="E13">
        <f t="shared" si="0"/>
        <v>212</v>
      </c>
      <c r="F13">
        <v>95</v>
      </c>
      <c r="T13">
        <v>1</v>
      </c>
      <c r="AF13">
        <v>1</v>
      </c>
      <c r="AK13">
        <v>6</v>
      </c>
      <c r="AO13">
        <v>1</v>
      </c>
      <c r="AS13">
        <v>20</v>
      </c>
      <c r="BU13">
        <v>15</v>
      </c>
      <c r="BY13">
        <v>2</v>
      </c>
      <c r="CH13">
        <v>3</v>
      </c>
      <c r="CM13">
        <v>9</v>
      </c>
      <c r="CN13">
        <v>1</v>
      </c>
      <c r="CS13">
        <v>6</v>
      </c>
      <c r="DB13">
        <v>25</v>
      </c>
      <c r="DH13">
        <v>2</v>
      </c>
      <c r="DI13">
        <v>2</v>
      </c>
      <c r="DP13">
        <v>2</v>
      </c>
      <c r="EA13">
        <v>1</v>
      </c>
      <c r="EO13">
        <v>2</v>
      </c>
      <c r="EW13">
        <v>18</v>
      </c>
    </row>
    <row r="14" spans="1:155" x14ac:dyDescent="0.25">
      <c r="A14" s="2">
        <v>44.08</v>
      </c>
      <c r="B14" s="2">
        <v>44.12</v>
      </c>
      <c r="C14" t="s">
        <v>68</v>
      </c>
      <c r="D14" t="s">
        <v>83</v>
      </c>
      <c r="E14">
        <f t="shared" si="0"/>
        <v>929</v>
      </c>
      <c r="F14">
        <v>246</v>
      </c>
      <c r="AS14">
        <v>38</v>
      </c>
      <c r="BH14">
        <v>34</v>
      </c>
      <c r="BI14">
        <v>32</v>
      </c>
      <c r="BU14">
        <v>226</v>
      </c>
      <c r="BV14">
        <v>1</v>
      </c>
      <c r="BY14">
        <v>8</v>
      </c>
      <c r="CC14">
        <v>2</v>
      </c>
      <c r="CE14">
        <v>6</v>
      </c>
      <c r="CM14">
        <v>86</v>
      </c>
      <c r="CS14">
        <v>30</v>
      </c>
      <c r="CW14">
        <v>38</v>
      </c>
      <c r="DB14">
        <v>6</v>
      </c>
      <c r="DF14">
        <v>6</v>
      </c>
      <c r="DJ14">
        <v>98</v>
      </c>
      <c r="DK14">
        <v>1</v>
      </c>
      <c r="DM14">
        <v>4</v>
      </c>
      <c r="DT14">
        <v>16</v>
      </c>
      <c r="DU14">
        <v>2</v>
      </c>
      <c r="EA14">
        <v>1</v>
      </c>
      <c r="EE14">
        <v>10</v>
      </c>
      <c r="EF14">
        <v>20</v>
      </c>
      <c r="EO14">
        <v>18</v>
      </c>
    </row>
    <row r="15" spans="1:155" x14ac:dyDescent="0.25">
      <c r="A15" s="2">
        <v>45.03</v>
      </c>
      <c r="B15" s="2">
        <v>45.07</v>
      </c>
      <c r="C15" t="s">
        <v>68</v>
      </c>
      <c r="D15" t="s">
        <v>84</v>
      </c>
      <c r="E15">
        <f t="shared" si="0"/>
        <v>290</v>
      </c>
      <c r="F15">
        <v>124</v>
      </c>
      <c r="P15">
        <v>2</v>
      </c>
      <c r="AP15">
        <v>1</v>
      </c>
      <c r="AS15">
        <v>21</v>
      </c>
      <c r="BI15">
        <v>12</v>
      </c>
      <c r="BO15">
        <v>1</v>
      </c>
      <c r="BU15">
        <v>30</v>
      </c>
      <c r="BV15">
        <v>2</v>
      </c>
      <c r="BY15">
        <v>3</v>
      </c>
      <c r="CM15">
        <v>20</v>
      </c>
      <c r="CQ15">
        <v>2</v>
      </c>
      <c r="CS15">
        <v>4</v>
      </c>
      <c r="CW15">
        <v>6</v>
      </c>
      <c r="DC15">
        <v>5</v>
      </c>
      <c r="DJ15">
        <v>27</v>
      </c>
      <c r="DM15">
        <v>1</v>
      </c>
      <c r="DT15">
        <v>8</v>
      </c>
      <c r="DU15">
        <v>2</v>
      </c>
      <c r="EE15">
        <v>2</v>
      </c>
      <c r="EF15">
        <v>15</v>
      </c>
      <c r="EO15">
        <v>2</v>
      </c>
    </row>
    <row r="16" spans="1:155" x14ac:dyDescent="0.25">
      <c r="A16" s="2">
        <v>45.63</v>
      </c>
      <c r="B16" s="2">
        <v>45.67</v>
      </c>
      <c r="C16" t="s">
        <v>68</v>
      </c>
      <c r="D16" t="s">
        <v>85</v>
      </c>
      <c r="E16">
        <f t="shared" si="0"/>
        <v>852</v>
      </c>
      <c r="F16">
        <v>295</v>
      </c>
      <c r="K16">
        <v>26</v>
      </c>
      <c r="S16">
        <v>2</v>
      </c>
      <c r="AS16">
        <v>16</v>
      </c>
      <c r="BI16">
        <v>52</v>
      </c>
      <c r="BO16">
        <v>1</v>
      </c>
      <c r="BU16">
        <v>94</v>
      </c>
      <c r="BY16">
        <v>10</v>
      </c>
      <c r="CB16">
        <v>2</v>
      </c>
      <c r="CE16">
        <v>4</v>
      </c>
      <c r="CM16">
        <v>56</v>
      </c>
      <c r="CQ16">
        <v>2</v>
      </c>
      <c r="CS16">
        <v>54</v>
      </c>
      <c r="CW16">
        <v>6</v>
      </c>
      <c r="DC16">
        <v>2</v>
      </c>
      <c r="DJ16">
        <v>94</v>
      </c>
      <c r="DM16">
        <v>4</v>
      </c>
      <c r="DT16">
        <v>24</v>
      </c>
      <c r="DU16">
        <v>12</v>
      </c>
      <c r="EA16">
        <v>6</v>
      </c>
      <c r="EE16">
        <v>22</v>
      </c>
      <c r="EF16">
        <v>60</v>
      </c>
      <c r="EO16">
        <v>8</v>
      </c>
    </row>
    <row r="17" spans="1:155" x14ac:dyDescent="0.25">
      <c r="A17" s="2">
        <v>47.48</v>
      </c>
      <c r="B17" s="2">
        <v>47.52</v>
      </c>
      <c r="C17" t="s">
        <v>68</v>
      </c>
      <c r="D17" t="s">
        <v>86</v>
      </c>
      <c r="E17">
        <f t="shared" si="0"/>
        <v>628</v>
      </c>
      <c r="F17">
        <v>352</v>
      </c>
      <c r="K17">
        <v>12</v>
      </c>
      <c r="P17">
        <v>2</v>
      </c>
      <c r="T17">
        <v>2</v>
      </c>
      <c r="AB17">
        <v>4</v>
      </c>
      <c r="AD17">
        <v>1</v>
      </c>
      <c r="AE17">
        <v>2</v>
      </c>
      <c r="AI17">
        <v>2</v>
      </c>
      <c r="AK17">
        <v>20</v>
      </c>
      <c r="AS17">
        <v>6</v>
      </c>
      <c r="BB17">
        <v>2</v>
      </c>
      <c r="BU17">
        <v>22</v>
      </c>
      <c r="BY17">
        <v>4</v>
      </c>
      <c r="CE17">
        <v>2</v>
      </c>
      <c r="CM17">
        <v>16</v>
      </c>
      <c r="CS17">
        <v>16</v>
      </c>
      <c r="CU17">
        <v>1</v>
      </c>
      <c r="CW17">
        <v>16</v>
      </c>
      <c r="DC17">
        <v>10</v>
      </c>
      <c r="DJ17">
        <v>16</v>
      </c>
      <c r="DS17">
        <v>78</v>
      </c>
      <c r="DU17">
        <v>8</v>
      </c>
      <c r="EA17">
        <v>2</v>
      </c>
      <c r="EE17">
        <v>6</v>
      </c>
      <c r="EF17">
        <v>14</v>
      </c>
      <c r="EL17">
        <v>2</v>
      </c>
      <c r="EO17">
        <v>2</v>
      </c>
      <c r="EV17">
        <v>2</v>
      </c>
      <c r="EX17">
        <v>6</v>
      </c>
    </row>
    <row r="18" spans="1:155" x14ac:dyDescent="0.25">
      <c r="A18" s="2">
        <v>49.08</v>
      </c>
      <c r="B18" s="2">
        <v>49.12</v>
      </c>
      <c r="C18" t="s">
        <v>68</v>
      </c>
      <c r="D18" t="s">
        <v>87</v>
      </c>
      <c r="E18">
        <f t="shared" si="0"/>
        <v>194</v>
      </c>
      <c r="F18">
        <v>115</v>
      </c>
      <c r="K18">
        <v>1</v>
      </c>
      <c r="T18">
        <v>1</v>
      </c>
      <c r="AB18">
        <v>1</v>
      </c>
      <c r="AK18">
        <v>12</v>
      </c>
      <c r="AS18">
        <v>4</v>
      </c>
      <c r="BU18">
        <v>3</v>
      </c>
      <c r="BY18">
        <v>1</v>
      </c>
      <c r="CE18">
        <v>2</v>
      </c>
      <c r="CM18">
        <v>1</v>
      </c>
      <c r="CS18">
        <v>10</v>
      </c>
      <c r="CW18">
        <v>1</v>
      </c>
      <c r="DC18">
        <v>8</v>
      </c>
      <c r="DJ18">
        <v>13</v>
      </c>
      <c r="DM18">
        <v>1</v>
      </c>
      <c r="DS18">
        <v>6</v>
      </c>
      <c r="DU18">
        <v>2</v>
      </c>
      <c r="DY18">
        <v>1</v>
      </c>
      <c r="EA18">
        <v>3</v>
      </c>
      <c r="ED18">
        <v>1</v>
      </c>
      <c r="EF18">
        <v>2</v>
      </c>
      <c r="EH18">
        <v>1</v>
      </c>
      <c r="EK18">
        <v>1</v>
      </c>
      <c r="EL18">
        <v>1</v>
      </c>
      <c r="EO18">
        <v>1</v>
      </c>
      <c r="EX18">
        <v>1</v>
      </c>
    </row>
    <row r="19" spans="1:155" x14ac:dyDescent="0.25">
      <c r="A19" s="2">
        <v>50.5</v>
      </c>
      <c r="B19" s="2">
        <v>50.54</v>
      </c>
      <c r="C19" t="s">
        <v>68</v>
      </c>
      <c r="D19" t="s">
        <v>88</v>
      </c>
      <c r="E19">
        <f t="shared" si="0"/>
        <v>273</v>
      </c>
      <c r="F19">
        <v>112</v>
      </c>
      <c r="K19">
        <v>10</v>
      </c>
      <c r="P19">
        <v>1</v>
      </c>
      <c r="AB19">
        <v>2</v>
      </c>
      <c r="AK19">
        <v>1</v>
      </c>
      <c r="AS19">
        <v>8</v>
      </c>
      <c r="BU19">
        <v>26</v>
      </c>
      <c r="BY19">
        <v>2</v>
      </c>
      <c r="CI19">
        <v>1</v>
      </c>
      <c r="CM19">
        <v>3</v>
      </c>
      <c r="CS19">
        <v>7</v>
      </c>
      <c r="CW19">
        <v>9</v>
      </c>
      <c r="DB19">
        <v>2</v>
      </c>
      <c r="DC19">
        <v>6</v>
      </c>
      <c r="DJ19">
        <v>28</v>
      </c>
      <c r="DS19">
        <v>11</v>
      </c>
      <c r="DU19">
        <v>1</v>
      </c>
      <c r="DW19">
        <v>1</v>
      </c>
      <c r="DY19">
        <v>1</v>
      </c>
      <c r="EE19">
        <v>30</v>
      </c>
      <c r="EF19">
        <v>7</v>
      </c>
      <c r="EH19">
        <v>1</v>
      </c>
      <c r="EL19">
        <v>1</v>
      </c>
      <c r="EO19">
        <v>2</v>
      </c>
    </row>
    <row r="20" spans="1:155" x14ac:dyDescent="0.25">
      <c r="A20" s="2">
        <v>51.38</v>
      </c>
      <c r="B20" s="2">
        <v>51.42</v>
      </c>
      <c r="C20" t="s">
        <v>81</v>
      </c>
      <c r="D20" t="s">
        <v>89</v>
      </c>
      <c r="E20">
        <f t="shared" si="0"/>
        <v>206</v>
      </c>
      <c r="F20">
        <v>83</v>
      </c>
      <c r="K20">
        <v>3</v>
      </c>
      <c r="AB20">
        <v>1</v>
      </c>
      <c r="AK20">
        <v>24</v>
      </c>
      <c r="AS20">
        <v>7</v>
      </c>
      <c r="AT20">
        <v>1</v>
      </c>
      <c r="AW20">
        <v>2</v>
      </c>
      <c r="BU20">
        <v>3</v>
      </c>
      <c r="CH20">
        <v>1</v>
      </c>
      <c r="CM20">
        <v>3</v>
      </c>
      <c r="CS20">
        <v>23</v>
      </c>
      <c r="CW20">
        <v>2</v>
      </c>
      <c r="DB20">
        <v>16</v>
      </c>
      <c r="DH20">
        <v>4</v>
      </c>
      <c r="DI20">
        <v>11</v>
      </c>
      <c r="DP20">
        <v>1</v>
      </c>
      <c r="DW20">
        <v>4</v>
      </c>
      <c r="EA20">
        <v>1</v>
      </c>
      <c r="EW20">
        <v>16</v>
      </c>
    </row>
    <row r="21" spans="1:155" x14ac:dyDescent="0.25">
      <c r="A21" s="2">
        <v>52</v>
      </c>
      <c r="B21" s="2">
        <v>52.04</v>
      </c>
      <c r="C21" t="s">
        <v>68</v>
      </c>
      <c r="D21" t="s">
        <v>90</v>
      </c>
      <c r="E21">
        <f t="shared" si="0"/>
        <v>248</v>
      </c>
      <c r="F21">
        <v>107</v>
      </c>
      <c r="K21">
        <v>53</v>
      </c>
      <c r="AI21">
        <v>1</v>
      </c>
      <c r="AK21">
        <v>11</v>
      </c>
      <c r="AM21">
        <v>1</v>
      </c>
      <c r="AQ21">
        <v>1</v>
      </c>
      <c r="AS21">
        <v>6</v>
      </c>
      <c r="BO21">
        <v>2</v>
      </c>
      <c r="BU21">
        <v>1</v>
      </c>
      <c r="BW21">
        <v>1</v>
      </c>
      <c r="CA21">
        <v>1</v>
      </c>
      <c r="CM21">
        <v>10</v>
      </c>
      <c r="CS21">
        <v>4</v>
      </c>
      <c r="CW21">
        <v>4</v>
      </c>
      <c r="DH21">
        <v>4</v>
      </c>
      <c r="DJ21">
        <v>4</v>
      </c>
      <c r="DQ21">
        <v>1</v>
      </c>
      <c r="DU21">
        <v>1</v>
      </c>
      <c r="DW21">
        <v>12</v>
      </c>
      <c r="EE21">
        <v>14</v>
      </c>
      <c r="EJ21">
        <v>1</v>
      </c>
      <c r="EL21">
        <v>1</v>
      </c>
      <c r="EO21">
        <v>1</v>
      </c>
      <c r="EP21">
        <v>1</v>
      </c>
      <c r="EQ21">
        <v>1</v>
      </c>
      <c r="EW21">
        <v>4</v>
      </c>
    </row>
    <row r="22" spans="1:155" x14ac:dyDescent="0.25">
      <c r="A22" s="2">
        <v>53.48</v>
      </c>
      <c r="B22" s="2">
        <v>53.52</v>
      </c>
      <c r="C22" t="s">
        <v>81</v>
      </c>
      <c r="D22" t="s">
        <v>91</v>
      </c>
      <c r="E22">
        <f t="shared" si="0"/>
        <v>207</v>
      </c>
      <c r="F22">
        <v>112</v>
      </c>
      <c r="K22">
        <v>6</v>
      </c>
      <c r="T22">
        <v>3</v>
      </c>
      <c r="AJ22">
        <v>8</v>
      </c>
      <c r="AS22">
        <v>8</v>
      </c>
      <c r="BU22">
        <v>1</v>
      </c>
      <c r="CH22">
        <v>1</v>
      </c>
      <c r="CM22">
        <v>2</v>
      </c>
      <c r="CN22">
        <v>2</v>
      </c>
      <c r="CS22">
        <v>3</v>
      </c>
      <c r="DB22">
        <v>15</v>
      </c>
      <c r="DH22">
        <v>5</v>
      </c>
      <c r="DI22">
        <v>7</v>
      </c>
      <c r="DP22">
        <v>4</v>
      </c>
      <c r="DU22">
        <v>1</v>
      </c>
      <c r="EA22">
        <v>1</v>
      </c>
      <c r="EW22">
        <v>28</v>
      </c>
    </row>
    <row r="23" spans="1:155" x14ac:dyDescent="0.25">
      <c r="A23" s="2">
        <v>54.23</v>
      </c>
      <c r="B23" s="2">
        <v>54.27</v>
      </c>
      <c r="C23" t="s">
        <v>68</v>
      </c>
      <c r="D23" t="s">
        <v>92</v>
      </c>
      <c r="E23">
        <f t="shared" si="0"/>
        <v>666</v>
      </c>
      <c r="F23">
        <v>335</v>
      </c>
      <c r="K23">
        <v>86</v>
      </c>
      <c r="P23">
        <v>2</v>
      </c>
      <c r="AE23">
        <v>2</v>
      </c>
      <c r="AI23">
        <v>2</v>
      </c>
      <c r="AK23">
        <v>14</v>
      </c>
      <c r="AN23">
        <v>2</v>
      </c>
      <c r="AS23">
        <v>6</v>
      </c>
      <c r="BU23">
        <v>6</v>
      </c>
      <c r="BY23">
        <v>8</v>
      </c>
      <c r="CM23">
        <v>36</v>
      </c>
      <c r="CS23">
        <v>10</v>
      </c>
      <c r="CW23">
        <v>12</v>
      </c>
      <c r="DC23">
        <v>1</v>
      </c>
      <c r="DJ23">
        <v>56</v>
      </c>
      <c r="DM23">
        <v>1</v>
      </c>
      <c r="DQ23">
        <v>16</v>
      </c>
      <c r="DU23">
        <v>12</v>
      </c>
      <c r="DW23">
        <v>24</v>
      </c>
      <c r="DY23">
        <v>2</v>
      </c>
      <c r="EE23">
        <v>22</v>
      </c>
      <c r="EF23">
        <v>2</v>
      </c>
      <c r="EO23">
        <v>8</v>
      </c>
      <c r="ET23">
        <v>1</v>
      </c>
    </row>
    <row r="24" spans="1:155" x14ac:dyDescent="0.25">
      <c r="A24" s="2">
        <v>59.48</v>
      </c>
      <c r="B24" s="2">
        <v>59.52</v>
      </c>
      <c r="C24" t="s">
        <v>68</v>
      </c>
      <c r="D24" t="s">
        <v>93</v>
      </c>
      <c r="E24">
        <f t="shared" si="0"/>
        <v>609</v>
      </c>
      <c r="F24">
        <v>308</v>
      </c>
      <c r="G24">
        <v>1</v>
      </c>
      <c r="K24">
        <v>4</v>
      </c>
      <c r="P24">
        <v>4</v>
      </c>
      <c r="T24">
        <v>2</v>
      </c>
      <c r="Z24">
        <v>1</v>
      </c>
      <c r="AD24">
        <v>2</v>
      </c>
      <c r="AK24">
        <v>80</v>
      </c>
      <c r="AM24">
        <v>1</v>
      </c>
      <c r="AO24">
        <v>6</v>
      </c>
      <c r="AR24">
        <v>1</v>
      </c>
      <c r="AS24">
        <v>28</v>
      </c>
      <c r="BM24">
        <v>1</v>
      </c>
      <c r="BP24">
        <v>1</v>
      </c>
      <c r="BU24">
        <v>24</v>
      </c>
      <c r="BY24">
        <v>6</v>
      </c>
      <c r="CM24">
        <v>2</v>
      </c>
      <c r="CR24">
        <v>1</v>
      </c>
      <c r="CS24">
        <v>8</v>
      </c>
      <c r="CW24">
        <v>26</v>
      </c>
      <c r="DG24">
        <v>1</v>
      </c>
      <c r="DJ24">
        <v>26</v>
      </c>
      <c r="DM24">
        <v>8</v>
      </c>
      <c r="DQ24">
        <v>2</v>
      </c>
      <c r="DU24">
        <v>1</v>
      </c>
      <c r="DW24">
        <v>22</v>
      </c>
      <c r="DY24">
        <v>4</v>
      </c>
      <c r="EE24">
        <v>20</v>
      </c>
      <c r="EF24">
        <v>10</v>
      </c>
      <c r="EO24">
        <v>6</v>
      </c>
      <c r="EY24">
        <v>2</v>
      </c>
    </row>
    <row r="25" spans="1:155" x14ac:dyDescent="0.25">
      <c r="A25" s="2">
        <v>62.63</v>
      </c>
      <c r="B25" s="2">
        <v>62.67</v>
      </c>
      <c r="C25" t="s">
        <v>446</v>
      </c>
      <c r="D25" t="s">
        <v>94</v>
      </c>
      <c r="E25">
        <f t="shared" si="0"/>
        <v>844</v>
      </c>
      <c r="F25">
        <v>245</v>
      </c>
      <c r="G25">
        <v>2</v>
      </c>
      <c r="K25">
        <v>26</v>
      </c>
      <c r="P25">
        <v>4</v>
      </c>
      <c r="Z25">
        <v>2</v>
      </c>
      <c r="AK25">
        <v>190</v>
      </c>
      <c r="AO25">
        <v>6</v>
      </c>
      <c r="AS25">
        <v>14</v>
      </c>
      <c r="AW25">
        <v>2</v>
      </c>
      <c r="BU25">
        <v>16</v>
      </c>
      <c r="BX25">
        <v>1</v>
      </c>
      <c r="BY25">
        <v>2</v>
      </c>
      <c r="CS25">
        <v>22</v>
      </c>
      <c r="CW25">
        <v>6</v>
      </c>
      <c r="CY25">
        <v>1</v>
      </c>
      <c r="DJ25">
        <v>44</v>
      </c>
      <c r="DM25">
        <v>2</v>
      </c>
      <c r="DQ25">
        <v>6</v>
      </c>
      <c r="DU25">
        <v>2</v>
      </c>
      <c r="DV25">
        <v>1</v>
      </c>
      <c r="DW25">
        <v>242</v>
      </c>
      <c r="EA25">
        <v>2</v>
      </c>
      <c r="EE25">
        <v>4</v>
      </c>
      <c r="EO25">
        <v>1</v>
      </c>
      <c r="EY25">
        <v>1</v>
      </c>
    </row>
    <row r="26" spans="1:155" x14ac:dyDescent="0.25">
      <c r="A26" s="2">
        <v>67</v>
      </c>
      <c r="B26" s="2">
        <v>67.400000000000006</v>
      </c>
      <c r="C26" t="s">
        <v>446</v>
      </c>
      <c r="D26" t="s">
        <v>95</v>
      </c>
      <c r="E26">
        <f t="shared" si="0"/>
        <v>310</v>
      </c>
      <c r="F26">
        <v>149</v>
      </c>
      <c r="G26">
        <v>5</v>
      </c>
      <c r="K26">
        <v>7</v>
      </c>
      <c r="P26">
        <v>3</v>
      </c>
      <c r="S26">
        <v>1</v>
      </c>
      <c r="U26">
        <v>1</v>
      </c>
      <c r="AB26">
        <v>4</v>
      </c>
      <c r="AE26">
        <v>1</v>
      </c>
      <c r="AK26">
        <v>36</v>
      </c>
      <c r="AO26">
        <v>2</v>
      </c>
      <c r="AS26">
        <v>18</v>
      </c>
      <c r="BP26">
        <v>1</v>
      </c>
      <c r="BU26">
        <v>2</v>
      </c>
      <c r="BY26">
        <v>3</v>
      </c>
      <c r="CF26">
        <v>1</v>
      </c>
      <c r="CS26">
        <v>4</v>
      </c>
      <c r="CX26">
        <v>9</v>
      </c>
      <c r="CY26">
        <v>1</v>
      </c>
      <c r="DJ26">
        <v>29</v>
      </c>
      <c r="DM26">
        <v>2</v>
      </c>
      <c r="DQ26">
        <v>1</v>
      </c>
      <c r="DU26">
        <v>3</v>
      </c>
      <c r="DW26">
        <v>17</v>
      </c>
      <c r="DZ26">
        <v>1</v>
      </c>
      <c r="EE26">
        <v>3</v>
      </c>
      <c r="EF26">
        <v>3</v>
      </c>
      <c r="EI26">
        <v>3</v>
      </c>
    </row>
    <row r="27" spans="1:155" x14ac:dyDescent="0.25">
      <c r="A27" s="2">
        <v>71.150000000000006</v>
      </c>
      <c r="B27" s="2">
        <v>71.19</v>
      </c>
      <c r="C27" t="s">
        <v>446</v>
      </c>
      <c r="D27" t="s">
        <v>96</v>
      </c>
      <c r="E27">
        <f t="shared" si="0"/>
        <v>267</v>
      </c>
      <c r="F27">
        <v>76</v>
      </c>
      <c r="K27">
        <v>76</v>
      </c>
      <c r="AA27">
        <v>1</v>
      </c>
      <c r="AK27">
        <v>30</v>
      </c>
      <c r="AN27">
        <v>1</v>
      </c>
      <c r="AO27">
        <v>1</v>
      </c>
      <c r="AS27">
        <v>10</v>
      </c>
      <c r="AU27">
        <v>6</v>
      </c>
      <c r="BO27">
        <v>1</v>
      </c>
      <c r="CA27">
        <v>1</v>
      </c>
      <c r="CS27">
        <v>6</v>
      </c>
      <c r="CW27">
        <v>3</v>
      </c>
      <c r="DB27">
        <v>1</v>
      </c>
      <c r="DJ27">
        <v>28</v>
      </c>
      <c r="DQ27">
        <v>1</v>
      </c>
      <c r="DU27">
        <v>1</v>
      </c>
      <c r="DW27">
        <v>9</v>
      </c>
      <c r="EE27">
        <v>4</v>
      </c>
      <c r="EF27">
        <v>10</v>
      </c>
      <c r="EU27">
        <v>1</v>
      </c>
    </row>
    <row r="28" spans="1:155" x14ac:dyDescent="0.25">
      <c r="A28" s="2">
        <v>73.98</v>
      </c>
      <c r="B28" s="2">
        <v>74.02</v>
      </c>
      <c r="C28" t="s">
        <v>81</v>
      </c>
      <c r="D28" t="s">
        <v>97</v>
      </c>
      <c r="E28">
        <f t="shared" si="0"/>
        <v>204</v>
      </c>
      <c r="F28">
        <v>55</v>
      </c>
      <c r="K28">
        <v>25</v>
      </c>
      <c r="AK28">
        <v>55</v>
      </c>
      <c r="AM28">
        <v>1</v>
      </c>
      <c r="AO28">
        <v>1</v>
      </c>
      <c r="AS28">
        <v>11</v>
      </c>
      <c r="AW28">
        <v>1</v>
      </c>
      <c r="CH28">
        <v>4</v>
      </c>
      <c r="CS28">
        <v>6</v>
      </c>
      <c r="CW28">
        <v>1</v>
      </c>
      <c r="DB28">
        <v>6</v>
      </c>
      <c r="DH28">
        <v>6</v>
      </c>
      <c r="DI28">
        <v>9</v>
      </c>
      <c r="DP28">
        <v>1</v>
      </c>
      <c r="DW28">
        <v>4</v>
      </c>
      <c r="EA28">
        <v>1</v>
      </c>
      <c r="EW28">
        <v>17</v>
      </c>
    </row>
    <row r="29" spans="1:155" x14ac:dyDescent="0.25">
      <c r="A29" s="2">
        <v>76.290000000000006</v>
      </c>
      <c r="B29" s="2">
        <v>76.33</v>
      </c>
      <c r="C29" t="s">
        <v>446</v>
      </c>
      <c r="D29" t="s">
        <v>98</v>
      </c>
      <c r="E29">
        <f t="shared" si="0"/>
        <v>192</v>
      </c>
      <c r="F29">
        <v>40</v>
      </c>
      <c r="K29">
        <v>83</v>
      </c>
      <c r="AA29">
        <v>1</v>
      </c>
      <c r="AC29">
        <v>1</v>
      </c>
      <c r="AK29">
        <v>29</v>
      </c>
      <c r="AO29">
        <v>4</v>
      </c>
      <c r="AQ29">
        <v>1</v>
      </c>
      <c r="AS29">
        <v>3</v>
      </c>
      <c r="AU29">
        <v>2</v>
      </c>
      <c r="BO29">
        <v>1</v>
      </c>
      <c r="BY29">
        <v>1</v>
      </c>
      <c r="CS29">
        <v>1</v>
      </c>
      <c r="DC29">
        <v>1</v>
      </c>
      <c r="DJ29">
        <v>10</v>
      </c>
      <c r="DM29">
        <v>1</v>
      </c>
      <c r="DQ29">
        <v>1</v>
      </c>
      <c r="DU29">
        <v>1</v>
      </c>
      <c r="DW29">
        <v>1</v>
      </c>
      <c r="EE29">
        <v>7</v>
      </c>
      <c r="EJ29">
        <v>1</v>
      </c>
      <c r="EO29">
        <v>1</v>
      </c>
      <c r="EV29">
        <v>1</v>
      </c>
    </row>
    <row r="30" spans="1:155" x14ac:dyDescent="0.25">
      <c r="A30" s="2">
        <v>81.260000000000005</v>
      </c>
      <c r="B30" s="2">
        <v>81.3</v>
      </c>
      <c r="C30" t="s">
        <v>446</v>
      </c>
      <c r="D30" t="s">
        <v>99</v>
      </c>
      <c r="E30">
        <f t="shared" si="0"/>
        <v>143</v>
      </c>
      <c r="F30">
        <v>46</v>
      </c>
      <c r="K30">
        <v>30</v>
      </c>
      <c r="AA30">
        <v>1</v>
      </c>
      <c r="AK30">
        <v>1</v>
      </c>
      <c r="AS30">
        <v>7</v>
      </c>
      <c r="AU30">
        <v>1</v>
      </c>
      <c r="BO30">
        <v>1</v>
      </c>
      <c r="BY30">
        <v>1</v>
      </c>
      <c r="CP30">
        <v>1</v>
      </c>
      <c r="CS30">
        <v>1</v>
      </c>
      <c r="CW30">
        <v>10</v>
      </c>
      <c r="DB30">
        <v>8</v>
      </c>
      <c r="DC30">
        <v>7</v>
      </c>
      <c r="DD30">
        <v>1</v>
      </c>
      <c r="DJ30">
        <v>7</v>
      </c>
      <c r="DM30">
        <v>1</v>
      </c>
      <c r="DU30">
        <v>1</v>
      </c>
      <c r="DW30">
        <v>13</v>
      </c>
      <c r="EE30">
        <v>1</v>
      </c>
      <c r="EF30">
        <v>3</v>
      </c>
      <c r="EO30">
        <v>1</v>
      </c>
    </row>
    <row r="31" spans="1:155" x14ac:dyDescent="0.25">
      <c r="A31" s="2">
        <v>83.43</v>
      </c>
      <c r="B31" s="2">
        <v>83.47</v>
      </c>
      <c r="C31" t="s">
        <v>100</v>
      </c>
      <c r="D31" t="s">
        <v>101</v>
      </c>
      <c r="E31">
        <f t="shared" si="0"/>
        <v>122</v>
      </c>
      <c r="F31">
        <v>46</v>
      </c>
      <c r="K31">
        <v>20</v>
      </c>
      <c r="AK31">
        <v>1</v>
      </c>
      <c r="AO31">
        <v>2</v>
      </c>
      <c r="AS31">
        <v>10</v>
      </c>
      <c r="AW31" t="s">
        <v>102</v>
      </c>
      <c r="BU31">
        <v>1</v>
      </c>
      <c r="CS31">
        <v>3</v>
      </c>
      <c r="CW31">
        <v>1</v>
      </c>
      <c r="DB31">
        <v>9</v>
      </c>
      <c r="DC31">
        <v>7</v>
      </c>
      <c r="DI31">
        <v>1</v>
      </c>
      <c r="DM31" t="s">
        <v>102</v>
      </c>
      <c r="DO31">
        <v>5</v>
      </c>
      <c r="DP31">
        <v>1</v>
      </c>
      <c r="DU31" t="s">
        <v>102</v>
      </c>
      <c r="DW31">
        <v>10</v>
      </c>
      <c r="EA31">
        <v>1</v>
      </c>
      <c r="EW31">
        <v>4</v>
      </c>
    </row>
    <row r="32" spans="1:155" x14ac:dyDescent="0.25">
      <c r="A32" s="2">
        <v>87.98</v>
      </c>
      <c r="B32" s="2">
        <v>88.02</v>
      </c>
      <c r="C32" t="s">
        <v>81</v>
      </c>
      <c r="D32" t="s">
        <v>103</v>
      </c>
      <c r="E32">
        <f t="shared" si="0"/>
        <v>205</v>
      </c>
      <c r="F32">
        <v>58</v>
      </c>
      <c r="K32">
        <v>39</v>
      </c>
      <c r="AK32">
        <v>27</v>
      </c>
      <c r="AO32">
        <v>6</v>
      </c>
      <c r="AS32">
        <v>6</v>
      </c>
      <c r="CH32">
        <v>1</v>
      </c>
      <c r="CS32">
        <v>3</v>
      </c>
      <c r="CV32">
        <v>1</v>
      </c>
      <c r="CW32">
        <v>1</v>
      </c>
      <c r="DB32">
        <v>11</v>
      </c>
      <c r="DH32">
        <v>3</v>
      </c>
      <c r="DI32">
        <v>8</v>
      </c>
      <c r="DW32">
        <v>12</v>
      </c>
      <c r="EW32">
        <v>29</v>
      </c>
    </row>
    <row r="33" spans="1:155" x14ac:dyDescent="0.25">
      <c r="A33" s="2">
        <v>89.68</v>
      </c>
      <c r="B33" s="2">
        <v>89.72</v>
      </c>
      <c r="C33" t="s">
        <v>446</v>
      </c>
      <c r="D33" t="s">
        <v>104</v>
      </c>
      <c r="E33">
        <f t="shared" si="0"/>
        <v>116</v>
      </c>
      <c r="F33">
        <v>34</v>
      </c>
      <c r="G33">
        <v>1</v>
      </c>
      <c r="K33">
        <v>33</v>
      </c>
      <c r="P33">
        <v>1</v>
      </c>
      <c r="AK33">
        <v>2</v>
      </c>
      <c r="AO33">
        <v>1</v>
      </c>
      <c r="AQ33">
        <v>1</v>
      </c>
      <c r="AS33">
        <v>2</v>
      </c>
      <c r="BO33">
        <v>2</v>
      </c>
      <c r="CS33">
        <v>1</v>
      </c>
      <c r="CW33">
        <v>2</v>
      </c>
      <c r="DB33">
        <v>7</v>
      </c>
      <c r="DC33">
        <v>3</v>
      </c>
      <c r="DJ33">
        <v>2</v>
      </c>
      <c r="DM33">
        <v>1</v>
      </c>
      <c r="DU33">
        <v>1</v>
      </c>
      <c r="DW33">
        <v>18</v>
      </c>
      <c r="EE33">
        <v>1</v>
      </c>
      <c r="EF33">
        <v>1</v>
      </c>
      <c r="EH33">
        <v>1</v>
      </c>
      <c r="EJ33">
        <v>1</v>
      </c>
    </row>
    <row r="34" spans="1:155" x14ac:dyDescent="0.25">
      <c r="A34" s="2">
        <v>93.81</v>
      </c>
      <c r="B34" s="2">
        <v>93.85</v>
      </c>
      <c r="C34" t="s">
        <v>100</v>
      </c>
      <c r="D34" t="s">
        <v>105</v>
      </c>
      <c r="E34">
        <f t="shared" si="0"/>
        <v>183</v>
      </c>
      <c r="F34">
        <v>69</v>
      </c>
      <c r="K34">
        <v>28</v>
      </c>
      <c r="AK34">
        <v>8</v>
      </c>
      <c r="AO34">
        <v>1</v>
      </c>
      <c r="AS34">
        <v>9</v>
      </c>
      <c r="BU34" t="s">
        <v>102</v>
      </c>
      <c r="CS34">
        <v>1</v>
      </c>
      <c r="CW34" t="s">
        <v>102</v>
      </c>
      <c r="DB34">
        <v>21</v>
      </c>
      <c r="DC34">
        <v>3</v>
      </c>
      <c r="DI34">
        <v>3</v>
      </c>
      <c r="DM34" t="s">
        <v>102</v>
      </c>
      <c r="DO34">
        <v>3</v>
      </c>
      <c r="DP34" t="s">
        <v>102</v>
      </c>
      <c r="DU34">
        <v>1</v>
      </c>
      <c r="DW34">
        <v>21</v>
      </c>
      <c r="EA34">
        <v>1</v>
      </c>
      <c r="EE34">
        <v>2</v>
      </c>
      <c r="EW34">
        <v>12</v>
      </c>
    </row>
    <row r="35" spans="1:155" x14ac:dyDescent="0.25">
      <c r="A35" s="2">
        <v>95.38</v>
      </c>
      <c r="B35" s="2">
        <v>95.42</v>
      </c>
      <c r="C35" t="s">
        <v>81</v>
      </c>
      <c r="D35" t="s">
        <v>106</v>
      </c>
      <c r="E35">
        <f t="shared" si="0"/>
        <v>209</v>
      </c>
      <c r="F35">
        <v>66</v>
      </c>
      <c r="K35">
        <v>42</v>
      </c>
      <c r="AK35">
        <v>31</v>
      </c>
      <c r="AS35">
        <v>9</v>
      </c>
      <c r="CS35">
        <v>2</v>
      </c>
      <c r="CV35">
        <v>2</v>
      </c>
      <c r="CW35">
        <v>3</v>
      </c>
      <c r="DB35">
        <v>12</v>
      </c>
      <c r="DI35">
        <v>8</v>
      </c>
      <c r="DW35">
        <v>15</v>
      </c>
      <c r="EW35">
        <v>19</v>
      </c>
    </row>
    <row r="36" spans="1:155" x14ac:dyDescent="0.25">
      <c r="A36" s="2">
        <v>97.85</v>
      </c>
      <c r="B36" s="2">
        <v>97.89</v>
      </c>
      <c r="C36" t="s">
        <v>100</v>
      </c>
      <c r="D36" t="s">
        <v>107</v>
      </c>
      <c r="E36">
        <f t="shared" si="0"/>
        <v>122</v>
      </c>
      <c r="F36">
        <v>61</v>
      </c>
      <c r="K36">
        <v>10</v>
      </c>
      <c r="AK36">
        <v>4</v>
      </c>
      <c r="AO36" t="s">
        <v>102</v>
      </c>
      <c r="AS36">
        <v>7</v>
      </c>
      <c r="BU36">
        <v>1</v>
      </c>
      <c r="CS36">
        <v>1</v>
      </c>
      <c r="CW36">
        <v>4</v>
      </c>
      <c r="DB36">
        <v>18</v>
      </c>
      <c r="DC36">
        <v>1</v>
      </c>
      <c r="DI36">
        <v>1</v>
      </c>
      <c r="DO36">
        <v>2</v>
      </c>
      <c r="DW36">
        <v>4</v>
      </c>
      <c r="EE36">
        <v>1</v>
      </c>
      <c r="EW36">
        <v>7</v>
      </c>
    </row>
    <row r="37" spans="1:155" x14ac:dyDescent="0.25">
      <c r="A37" s="2">
        <v>110.73</v>
      </c>
      <c r="B37" s="2">
        <v>110.77</v>
      </c>
      <c r="C37" t="s">
        <v>100</v>
      </c>
      <c r="D37" t="s">
        <v>108</v>
      </c>
      <c r="E37">
        <f t="shared" ref="E37:E71" si="1">SUM(F37:EY37)</f>
        <v>184</v>
      </c>
      <c r="F37">
        <v>34</v>
      </c>
      <c r="K37">
        <v>21</v>
      </c>
      <c r="AK37">
        <v>4</v>
      </c>
      <c r="AN37" t="s">
        <v>102</v>
      </c>
      <c r="AO37" t="s">
        <v>102</v>
      </c>
      <c r="AS37">
        <v>1</v>
      </c>
      <c r="BU37">
        <v>1</v>
      </c>
      <c r="CH37">
        <v>4</v>
      </c>
      <c r="CS37">
        <v>3</v>
      </c>
      <c r="CW37" t="s">
        <v>102</v>
      </c>
      <c r="DB37">
        <v>42</v>
      </c>
      <c r="DC37">
        <v>5</v>
      </c>
      <c r="DI37">
        <v>9</v>
      </c>
      <c r="DM37" t="s">
        <v>102</v>
      </c>
      <c r="DO37">
        <v>3</v>
      </c>
      <c r="DU37" t="s">
        <v>102</v>
      </c>
      <c r="DW37">
        <v>42</v>
      </c>
      <c r="EW37">
        <v>14</v>
      </c>
      <c r="EY37">
        <v>1</v>
      </c>
    </row>
    <row r="38" spans="1:155" x14ac:dyDescent="0.25">
      <c r="A38" s="2">
        <v>111.54</v>
      </c>
      <c r="B38" s="2">
        <v>111.58</v>
      </c>
      <c r="C38" t="s">
        <v>446</v>
      </c>
      <c r="D38" t="s">
        <v>109</v>
      </c>
      <c r="E38">
        <f t="shared" si="1"/>
        <v>191</v>
      </c>
      <c r="F38">
        <v>77</v>
      </c>
      <c r="G38">
        <v>1</v>
      </c>
      <c r="K38">
        <v>15</v>
      </c>
      <c r="V38">
        <v>1</v>
      </c>
      <c r="AD38">
        <v>1</v>
      </c>
      <c r="AF38">
        <v>1</v>
      </c>
      <c r="AK38">
        <v>11</v>
      </c>
      <c r="AN38">
        <v>4</v>
      </c>
      <c r="AS38">
        <v>6</v>
      </c>
      <c r="AU38">
        <v>1</v>
      </c>
      <c r="AW38">
        <v>4</v>
      </c>
      <c r="AZ38">
        <v>1</v>
      </c>
      <c r="BO38">
        <v>5</v>
      </c>
      <c r="BS38">
        <v>1</v>
      </c>
      <c r="BU38">
        <v>6</v>
      </c>
      <c r="CK38">
        <v>1</v>
      </c>
      <c r="CL38">
        <v>1</v>
      </c>
      <c r="CS38">
        <v>6</v>
      </c>
      <c r="CW38">
        <v>7</v>
      </c>
      <c r="DB38">
        <v>4</v>
      </c>
      <c r="DC38">
        <v>5</v>
      </c>
      <c r="DJ38">
        <v>24</v>
      </c>
      <c r="DM38">
        <v>2</v>
      </c>
      <c r="DU38">
        <v>1</v>
      </c>
      <c r="DW38">
        <v>1</v>
      </c>
      <c r="EH38">
        <v>1</v>
      </c>
      <c r="EL38">
        <v>1</v>
      </c>
      <c r="EO38">
        <v>1</v>
      </c>
      <c r="EY38">
        <v>1</v>
      </c>
    </row>
    <row r="39" spans="1:155" x14ac:dyDescent="0.25">
      <c r="A39" s="2">
        <v>112.63</v>
      </c>
      <c r="B39" s="2">
        <v>112.67</v>
      </c>
      <c r="C39" t="s">
        <v>81</v>
      </c>
      <c r="D39" t="s">
        <v>110</v>
      </c>
      <c r="E39">
        <f t="shared" si="1"/>
        <v>205</v>
      </c>
      <c r="F39">
        <v>58</v>
      </c>
      <c r="K39">
        <v>18</v>
      </c>
      <c r="AK39">
        <v>27</v>
      </c>
      <c r="AO39">
        <v>1</v>
      </c>
      <c r="AS39">
        <v>8</v>
      </c>
      <c r="AW39">
        <v>1</v>
      </c>
      <c r="AY39">
        <v>3</v>
      </c>
      <c r="BU39">
        <v>9</v>
      </c>
      <c r="CH39">
        <v>6</v>
      </c>
      <c r="CS39">
        <v>9</v>
      </c>
      <c r="CW39">
        <v>2</v>
      </c>
      <c r="DB39">
        <v>10</v>
      </c>
      <c r="DC39">
        <v>2</v>
      </c>
      <c r="DI39">
        <v>15</v>
      </c>
      <c r="EA39">
        <v>1</v>
      </c>
      <c r="EW39">
        <v>35</v>
      </c>
    </row>
    <row r="40" spans="1:155" x14ac:dyDescent="0.25">
      <c r="A40" s="2">
        <v>114.88</v>
      </c>
      <c r="B40" s="2">
        <v>114.92</v>
      </c>
      <c r="C40" t="s">
        <v>446</v>
      </c>
      <c r="D40" t="s">
        <v>111</v>
      </c>
      <c r="E40">
        <f t="shared" si="1"/>
        <v>187</v>
      </c>
      <c r="F40">
        <v>45</v>
      </c>
      <c r="K40">
        <v>17</v>
      </c>
      <c r="AA40">
        <v>1</v>
      </c>
      <c r="AK40">
        <v>9</v>
      </c>
      <c r="AM40">
        <v>1</v>
      </c>
      <c r="AS40">
        <v>5</v>
      </c>
      <c r="AW40">
        <v>1</v>
      </c>
      <c r="AY40">
        <v>1</v>
      </c>
      <c r="BO40">
        <v>1</v>
      </c>
      <c r="BU40">
        <v>1</v>
      </c>
      <c r="BY40">
        <v>1</v>
      </c>
      <c r="CK40">
        <v>1</v>
      </c>
      <c r="CS40">
        <v>7</v>
      </c>
      <c r="CW40">
        <v>5</v>
      </c>
      <c r="DB40">
        <v>53</v>
      </c>
      <c r="DC40">
        <v>6</v>
      </c>
      <c r="DJ40">
        <v>21</v>
      </c>
      <c r="DM40">
        <v>1</v>
      </c>
      <c r="DU40">
        <v>1</v>
      </c>
      <c r="DW40">
        <v>3</v>
      </c>
      <c r="ED40">
        <v>1</v>
      </c>
      <c r="EF40">
        <v>1</v>
      </c>
      <c r="EV40">
        <v>1</v>
      </c>
      <c r="EW40">
        <v>3</v>
      </c>
    </row>
    <row r="41" spans="1:155" x14ac:dyDescent="0.25">
      <c r="A41" s="2">
        <v>119.03</v>
      </c>
      <c r="B41" s="2">
        <v>119.07</v>
      </c>
      <c r="C41" t="s">
        <v>81</v>
      </c>
      <c r="D41" t="s">
        <v>112</v>
      </c>
      <c r="E41">
        <f t="shared" si="1"/>
        <v>200</v>
      </c>
      <c r="F41">
        <v>66</v>
      </c>
      <c r="K41">
        <v>9</v>
      </c>
      <c r="AF41">
        <v>1</v>
      </c>
      <c r="AK41">
        <v>30</v>
      </c>
      <c r="AS41">
        <v>3</v>
      </c>
      <c r="AW41">
        <v>1</v>
      </c>
      <c r="CH41">
        <v>11</v>
      </c>
      <c r="CS41">
        <v>7</v>
      </c>
      <c r="DB41">
        <v>35</v>
      </c>
      <c r="DC41">
        <v>1</v>
      </c>
      <c r="DH41">
        <v>2</v>
      </c>
      <c r="DI41">
        <v>10</v>
      </c>
      <c r="EA41">
        <v>1</v>
      </c>
      <c r="EI41">
        <v>1</v>
      </c>
      <c r="EW41">
        <v>22</v>
      </c>
    </row>
    <row r="42" spans="1:155" x14ac:dyDescent="0.25">
      <c r="A42" s="2">
        <v>120.47</v>
      </c>
      <c r="B42" s="2">
        <v>120.51</v>
      </c>
      <c r="C42" t="s">
        <v>100</v>
      </c>
      <c r="D42" t="s">
        <v>113</v>
      </c>
      <c r="E42">
        <f t="shared" si="1"/>
        <v>239</v>
      </c>
      <c r="F42">
        <v>70</v>
      </c>
      <c r="K42">
        <v>41</v>
      </c>
      <c r="W42">
        <v>1</v>
      </c>
      <c r="AK42">
        <v>20</v>
      </c>
      <c r="AN42">
        <v>1</v>
      </c>
      <c r="AS42">
        <v>9</v>
      </c>
      <c r="AW42" t="s">
        <v>102</v>
      </c>
      <c r="BU42">
        <v>3</v>
      </c>
      <c r="CH42">
        <v>13</v>
      </c>
      <c r="CS42">
        <v>3</v>
      </c>
      <c r="CW42">
        <v>3</v>
      </c>
      <c r="DB42">
        <v>49</v>
      </c>
      <c r="DC42">
        <v>1</v>
      </c>
      <c r="DI42">
        <v>3</v>
      </c>
      <c r="DM42">
        <v>1</v>
      </c>
      <c r="DO42">
        <v>3</v>
      </c>
      <c r="DP42" t="s">
        <v>102</v>
      </c>
      <c r="DU42">
        <v>1</v>
      </c>
      <c r="EW42">
        <v>17</v>
      </c>
    </row>
    <row r="43" spans="1:155" x14ac:dyDescent="0.25">
      <c r="A43" s="2">
        <v>123.94</v>
      </c>
      <c r="B43" s="2">
        <v>123.98</v>
      </c>
      <c r="C43" t="s">
        <v>100</v>
      </c>
      <c r="D43" t="s">
        <v>114</v>
      </c>
      <c r="E43">
        <f t="shared" si="1"/>
        <v>245</v>
      </c>
      <c r="F43">
        <v>123</v>
      </c>
      <c r="H43">
        <v>1</v>
      </c>
      <c r="K43">
        <v>2</v>
      </c>
      <c r="W43">
        <v>2</v>
      </c>
      <c r="AK43">
        <v>29</v>
      </c>
      <c r="AN43" t="s">
        <v>102</v>
      </c>
      <c r="AS43">
        <v>20</v>
      </c>
      <c r="AW43" t="s">
        <v>102</v>
      </c>
      <c r="AY43" t="s">
        <v>102</v>
      </c>
      <c r="BU43">
        <v>2</v>
      </c>
      <c r="BY43" t="s">
        <v>102</v>
      </c>
      <c r="CH43">
        <v>6</v>
      </c>
      <c r="CS43">
        <v>6</v>
      </c>
      <c r="CW43" t="s">
        <v>102</v>
      </c>
      <c r="DB43">
        <v>7</v>
      </c>
      <c r="DC43">
        <v>4</v>
      </c>
      <c r="DI43">
        <v>12</v>
      </c>
      <c r="DM43">
        <v>1</v>
      </c>
      <c r="DO43">
        <v>5</v>
      </c>
      <c r="DP43" t="s">
        <v>102</v>
      </c>
      <c r="EA43">
        <v>2</v>
      </c>
      <c r="EW43">
        <v>23</v>
      </c>
    </row>
    <row r="44" spans="1:155" x14ac:dyDescent="0.25">
      <c r="A44" s="2">
        <v>123.94</v>
      </c>
      <c r="B44" s="2">
        <v>123.98</v>
      </c>
      <c r="C44" t="s">
        <v>446</v>
      </c>
      <c r="D44" t="s">
        <v>114</v>
      </c>
      <c r="E44">
        <f t="shared" si="1"/>
        <v>264</v>
      </c>
      <c r="F44">
        <v>87</v>
      </c>
      <c r="G44">
        <v>1</v>
      </c>
      <c r="H44">
        <v>1</v>
      </c>
      <c r="K44">
        <v>17</v>
      </c>
      <c r="L44">
        <v>1</v>
      </c>
      <c r="P44">
        <v>1</v>
      </c>
      <c r="T44">
        <v>3</v>
      </c>
      <c r="AK44">
        <v>95</v>
      </c>
      <c r="AN44">
        <v>2</v>
      </c>
      <c r="AS44">
        <v>13</v>
      </c>
      <c r="AW44">
        <v>2</v>
      </c>
      <c r="AY44">
        <v>2</v>
      </c>
      <c r="BK44">
        <v>1</v>
      </c>
      <c r="BO44">
        <v>1</v>
      </c>
      <c r="BU44">
        <v>3</v>
      </c>
      <c r="CH44">
        <v>16</v>
      </c>
      <c r="CS44">
        <v>6</v>
      </c>
      <c r="CW44">
        <v>1</v>
      </c>
      <c r="DB44">
        <v>2</v>
      </c>
      <c r="DH44">
        <v>1</v>
      </c>
      <c r="DJ44">
        <v>3</v>
      </c>
      <c r="DQ44">
        <v>1</v>
      </c>
      <c r="EE44">
        <v>1</v>
      </c>
      <c r="EI44">
        <v>1</v>
      </c>
      <c r="EW44">
        <v>2</v>
      </c>
    </row>
    <row r="45" spans="1:155" x14ac:dyDescent="0.25">
      <c r="A45" s="2">
        <v>125.23</v>
      </c>
      <c r="B45" s="2">
        <v>125.27</v>
      </c>
      <c r="C45" t="s">
        <v>100</v>
      </c>
      <c r="D45" t="s">
        <v>115</v>
      </c>
      <c r="E45">
        <f t="shared" si="1"/>
        <v>267</v>
      </c>
      <c r="F45">
        <v>130</v>
      </c>
      <c r="K45">
        <v>8</v>
      </c>
      <c r="AK45">
        <v>34</v>
      </c>
      <c r="AN45" t="s">
        <v>102</v>
      </c>
      <c r="AS45">
        <v>19</v>
      </c>
      <c r="AW45">
        <v>5</v>
      </c>
      <c r="BU45">
        <v>1</v>
      </c>
      <c r="CH45">
        <v>21</v>
      </c>
      <c r="CS45">
        <v>10</v>
      </c>
      <c r="CW45">
        <v>2</v>
      </c>
      <c r="DB45">
        <v>4</v>
      </c>
      <c r="DC45">
        <v>6</v>
      </c>
      <c r="DI45">
        <v>8</v>
      </c>
      <c r="DM45">
        <v>1</v>
      </c>
      <c r="DO45">
        <v>5</v>
      </c>
      <c r="DU45" t="s">
        <v>102</v>
      </c>
      <c r="DW45">
        <v>3</v>
      </c>
      <c r="EW45">
        <v>10</v>
      </c>
    </row>
    <row r="46" spans="1:155" x14ac:dyDescent="0.25">
      <c r="A46" s="2">
        <v>128.47999999999999</v>
      </c>
      <c r="B46" s="2">
        <v>128.52000000000001</v>
      </c>
      <c r="C46" t="s">
        <v>446</v>
      </c>
      <c r="D46" t="s">
        <v>116</v>
      </c>
      <c r="E46">
        <f t="shared" si="1"/>
        <v>262</v>
      </c>
      <c r="F46">
        <v>62</v>
      </c>
      <c r="G46">
        <v>3</v>
      </c>
      <c r="K46">
        <v>8</v>
      </c>
      <c r="T46">
        <v>3</v>
      </c>
      <c r="AK46">
        <v>47</v>
      </c>
      <c r="AN46">
        <v>3</v>
      </c>
      <c r="AS46">
        <v>15</v>
      </c>
      <c r="AW46">
        <v>5</v>
      </c>
      <c r="AX46">
        <v>1</v>
      </c>
      <c r="AY46">
        <v>2</v>
      </c>
      <c r="BC46">
        <v>1</v>
      </c>
      <c r="BK46">
        <v>2</v>
      </c>
      <c r="BR46">
        <v>1</v>
      </c>
      <c r="BT46">
        <v>2</v>
      </c>
      <c r="BU46">
        <v>3</v>
      </c>
      <c r="BW46">
        <v>1</v>
      </c>
      <c r="CH46">
        <v>47</v>
      </c>
      <c r="CS46">
        <v>23</v>
      </c>
      <c r="CW46">
        <v>3</v>
      </c>
      <c r="DB46">
        <v>3</v>
      </c>
      <c r="DJ46">
        <v>5</v>
      </c>
      <c r="DM46">
        <v>1</v>
      </c>
      <c r="DW46">
        <v>4</v>
      </c>
      <c r="EA46">
        <v>9</v>
      </c>
      <c r="EB46">
        <v>1</v>
      </c>
      <c r="EF46">
        <v>1</v>
      </c>
      <c r="EI46">
        <v>1</v>
      </c>
      <c r="ER46">
        <v>1</v>
      </c>
      <c r="EU46">
        <v>2</v>
      </c>
      <c r="EW46">
        <v>2</v>
      </c>
    </row>
    <row r="47" spans="1:155" x14ac:dyDescent="0.25">
      <c r="A47" s="2">
        <v>130.97999999999999</v>
      </c>
      <c r="B47" s="2">
        <v>131.02000000000001</v>
      </c>
      <c r="C47" t="s">
        <v>68</v>
      </c>
      <c r="D47" t="s">
        <v>117</v>
      </c>
      <c r="E47">
        <f t="shared" si="1"/>
        <v>276</v>
      </c>
      <c r="F47">
        <v>66</v>
      </c>
      <c r="G47">
        <v>2</v>
      </c>
      <c r="K47">
        <v>16</v>
      </c>
      <c r="T47">
        <v>1</v>
      </c>
      <c r="AK47">
        <v>35</v>
      </c>
      <c r="AN47">
        <v>2</v>
      </c>
      <c r="AS47">
        <v>11</v>
      </c>
      <c r="AW47">
        <v>4</v>
      </c>
      <c r="AY47">
        <v>3</v>
      </c>
      <c r="BK47">
        <v>2</v>
      </c>
      <c r="BR47">
        <v>2</v>
      </c>
      <c r="BT47">
        <v>1</v>
      </c>
      <c r="BU47">
        <v>4</v>
      </c>
      <c r="BY47">
        <v>2</v>
      </c>
      <c r="CH47">
        <v>47</v>
      </c>
      <c r="CP47">
        <v>1</v>
      </c>
      <c r="CQ47">
        <v>1</v>
      </c>
      <c r="CS47">
        <v>34</v>
      </c>
      <c r="CW47">
        <v>8</v>
      </c>
      <c r="DB47">
        <v>4</v>
      </c>
      <c r="DC47">
        <v>2</v>
      </c>
      <c r="DJ47">
        <v>8</v>
      </c>
      <c r="DM47">
        <v>2</v>
      </c>
      <c r="DU47">
        <v>1</v>
      </c>
      <c r="DW47">
        <v>6</v>
      </c>
      <c r="EA47">
        <v>6</v>
      </c>
      <c r="EE47">
        <v>2</v>
      </c>
      <c r="EF47">
        <v>1</v>
      </c>
      <c r="EI47">
        <v>1</v>
      </c>
      <c r="EU47">
        <v>1</v>
      </c>
    </row>
    <row r="48" spans="1:155" x14ac:dyDescent="0.25">
      <c r="A48" s="2">
        <v>131.43</v>
      </c>
      <c r="B48" s="2">
        <v>131.47</v>
      </c>
      <c r="C48" t="s">
        <v>100</v>
      </c>
      <c r="D48" t="s">
        <v>118</v>
      </c>
      <c r="E48">
        <f t="shared" si="1"/>
        <v>262</v>
      </c>
      <c r="F48">
        <v>98</v>
      </c>
      <c r="K48">
        <v>8</v>
      </c>
      <c r="W48">
        <v>5</v>
      </c>
      <c r="AK48">
        <v>17</v>
      </c>
      <c r="AL48">
        <v>2</v>
      </c>
      <c r="AN48" t="s">
        <v>102</v>
      </c>
      <c r="AS48">
        <v>9</v>
      </c>
      <c r="AW48">
        <v>2</v>
      </c>
      <c r="AY48">
        <v>1</v>
      </c>
      <c r="BU48">
        <v>7</v>
      </c>
      <c r="BY48">
        <v>1</v>
      </c>
      <c r="CH48">
        <v>37</v>
      </c>
      <c r="CS48">
        <v>10</v>
      </c>
      <c r="CW48" t="s">
        <v>102</v>
      </c>
      <c r="DB48">
        <v>17</v>
      </c>
      <c r="DC48">
        <v>12</v>
      </c>
      <c r="DI48">
        <v>12</v>
      </c>
      <c r="DM48" t="s">
        <v>102</v>
      </c>
      <c r="DO48">
        <v>1</v>
      </c>
      <c r="DU48" t="s">
        <v>102</v>
      </c>
      <c r="DW48" t="s">
        <v>102</v>
      </c>
      <c r="EA48">
        <v>4</v>
      </c>
      <c r="EW48">
        <v>19</v>
      </c>
    </row>
    <row r="49" spans="1:155" x14ac:dyDescent="0.25">
      <c r="A49" s="2">
        <v>133.28</v>
      </c>
      <c r="B49" s="2">
        <v>133.32</v>
      </c>
      <c r="C49" t="s">
        <v>81</v>
      </c>
      <c r="D49" t="s">
        <v>119</v>
      </c>
      <c r="E49">
        <f t="shared" si="1"/>
        <v>260</v>
      </c>
      <c r="F49">
        <v>85</v>
      </c>
      <c r="K49">
        <v>9</v>
      </c>
      <c r="T49">
        <v>1</v>
      </c>
      <c r="AK49">
        <v>49</v>
      </c>
      <c r="AS49">
        <v>17</v>
      </c>
      <c r="AW49">
        <v>1</v>
      </c>
      <c r="BU49">
        <v>4</v>
      </c>
      <c r="CH49">
        <v>14</v>
      </c>
      <c r="CS49">
        <v>13</v>
      </c>
      <c r="CW49">
        <v>1</v>
      </c>
      <c r="DB49">
        <v>9</v>
      </c>
      <c r="DH49">
        <v>9</v>
      </c>
      <c r="DI49">
        <v>21</v>
      </c>
      <c r="EW49">
        <v>27</v>
      </c>
    </row>
    <row r="50" spans="1:155" x14ac:dyDescent="0.25">
      <c r="A50" s="2">
        <v>134.72999999999999</v>
      </c>
      <c r="B50" s="2">
        <v>134.77000000000001</v>
      </c>
      <c r="C50" t="s">
        <v>100</v>
      </c>
      <c r="D50" t="s">
        <v>120</v>
      </c>
      <c r="E50">
        <f t="shared" si="1"/>
        <v>97</v>
      </c>
      <c r="F50">
        <v>25</v>
      </c>
      <c r="K50">
        <v>2</v>
      </c>
      <c r="W50">
        <v>1</v>
      </c>
      <c r="AK50">
        <v>7</v>
      </c>
      <c r="AL50">
        <v>2</v>
      </c>
      <c r="AN50" t="s">
        <v>102</v>
      </c>
      <c r="AS50">
        <v>9</v>
      </c>
      <c r="AW50">
        <v>1</v>
      </c>
      <c r="BU50">
        <v>2</v>
      </c>
      <c r="BY50" t="s">
        <v>102</v>
      </c>
      <c r="CH50">
        <v>8</v>
      </c>
      <c r="CS50">
        <v>4</v>
      </c>
      <c r="CW50">
        <v>1</v>
      </c>
      <c r="DB50">
        <v>8</v>
      </c>
      <c r="DC50" t="s">
        <v>102</v>
      </c>
      <c r="DI50">
        <v>6</v>
      </c>
      <c r="DM50">
        <v>2</v>
      </c>
      <c r="DO50">
        <v>2</v>
      </c>
      <c r="DU50" t="s">
        <v>102</v>
      </c>
      <c r="DW50">
        <v>2</v>
      </c>
      <c r="EA50">
        <v>2</v>
      </c>
      <c r="EW50">
        <v>13</v>
      </c>
    </row>
    <row r="51" spans="1:155" x14ac:dyDescent="0.25">
      <c r="A51" s="2">
        <v>136.08000000000001</v>
      </c>
      <c r="B51" s="2">
        <v>136.12</v>
      </c>
      <c r="C51" t="s">
        <v>100</v>
      </c>
      <c r="D51" t="s">
        <v>121</v>
      </c>
      <c r="E51">
        <f t="shared" si="1"/>
        <v>212</v>
      </c>
      <c r="F51">
        <v>92</v>
      </c>
      <c r="K51">
        <v>3</v>
      </c>
      <c r="W51">
        <v>1</v>
      </c>
      <c r="AK51">
        <v>31</v>
      </c>
      <c r="AN51" t="s">
        <v>102</v>
      </c>
      <c r="AS51">
        <v>20</v>
      </c>
      <c r="AW51">
        <v>5</v>
      </c>
      <c r="BU51">
        <v>2</v>
      </c>
      <c r="CH51">
        <v>4</v>
      </c>
      <c r="CS51">
        <v>9</v>
      </c>
      <c r="CW51">
        <v>1</v>
      </c>
      <c r="DB51">
        <v>7</v>
      </c>
      <c r="DC51">
        <v>1</v>
      </c>
      <c r="DI51">
        <v>12</v>
      </c>
      <c r="DM51">
        <v>1</v>
      </c>
      <c r="DO51">
        <v>2</v>
      </c>
      <c r="DW51">
        <v>10</v>
      </c>
      <c r="EA51">
        <v>2</v>
      </c>
      <c r="EW51">
        <v>9</v>
      </c>
    </row>
    <row r="52" spans="1:155" x14ac:dyDescent="0.25">
      <c r="A52" s="2">
        <v>138.78</v>
      </c>
      <c r="B52" s="2">
        <v>138.82</v>
      </c>
      <c r="C52" t="s">
        <v>446</v>
      </c>
      <c r="D52" t="s">
        <v>122</v>
      </c>
      <c r="E52">
        <f t="shared" si="1"/>
        <v>237</v>
      </c>
      <c r="F52">
        <v>81</v>
      </c>
      <c r="I52">
        <v>1</v>
      </c>
      <c r="K52">
        <v>4</v>
      </c>
      <c r="AK52">
        <v>49</v>
      </c>
      <c r="AN52">
        <v>5</v>
      </c>
      <c r="AS52">
        <v>17</v>
      </c>
      <c r="AT52">
        <v>1</v>
      </c>
      <c r="AW52">
        <v>9</v>
      </c>
      <c r="AY52">
        <v>3</v>
      </c>
      <c r="BU52">
        <v>3</v>
      </c>
      <c r="CH52">
        <v>21</v>
      </c>
      <c r="CP52">
        <v>1</v>
      </c>
      <c r="CS52">
        <v>24</v>
      </c>
      <c r="CW52">
        <v>2</v>
      </c>
      <c r="DA52">
        <v>1</v>
      </c>
      <c r="DB52">
        <v>2</v>
      </c>
      <c r="DH52">
        <v>1</v>
      </c>
      <c r="DJ52">
        <v>4</v>
      </c>
      <c r="DU52">
        <v>2</v>
      </c>
      <c r="EA52">
        <v>2</v>
      </c>
      <c r="EB52">
        <v>1</v>
      </c>
      <c r="EE52">
        <v>2</v>
      </c>
      <c r="EY52">
        <v>1</v>
      </c>
    </row>
    <row r="53" spans="1:155" x14ac:dyDescent="0.25">
      <c r="A53" s="2">
        <v>143.47999999999999</v>
      </c>
      <c r="B53" s="2">
        <v>143.52000000000001</v>
      </c>
      <c r="C53" t="s">
        <v>446</v>
      </c>
      <c r="D53" t="s">
        <v>123</v>
      </c>
      <c r="E53">
        <f t="shared" si="1"/>
        <v>233</v>
      </c>
      <c r="F53">
        <v>78</v>
      </c>
      <c r="G53">
        <v>1</v>
      </c>
      <c r="I53">
        <v>1</v>
      </c>
      <c r="K53">
        <v>3</v>
      </c>
      <c r="L53">
        <v>1</v>
      </c>
      <c r="O53">
        <v>1</v>
      </c>
      <c r="AK53">
        <v>63</v>
      </c>
      <c r="AN53">
        <v>3</v>
      </c>
      <c r="AS53">
        <v>16</v>
      </c>
      <c r="AW53">
        <v>13</v>
      </c>
      <c r="AY53">
        <v>1</v>
      </c>
      <c r="BB53">
        <v>1</v>
      </c>
      <c r="BO53">
        <v>1</v>
      </c>
      <c r="BQ53">
        <v>1</v>
      </c>
      <c r="BT53">
        <v>1</v>
      </c>
      <c r="BU53">
        <v>3</v>
      </c>
      <c r="CH53">
        <v>22</v>
      </c>
      <c r="CQ53">
        <v>1</v>
      </c>
      <c r="CS53">
        <v>7</v>
      </c>
      <c r="CT53">
        <v>1</v>
      </c>
      <c r="CW53">
        <v>3</v>
      </c>
      <c r="DB53">
        <v>5</v>
      </c>
      <c r="DC53">
        <v>1</v>
      </c>
      <c r="DJ53">
        <v>1</v>
      </c>
      <c r="DQ53">
        <v>1</v>
      </c>
      <c r="EA53">
        <v>2</v>
      </c>
      <c r="EE53">
        <v>1</v>
      </c>
    </row>
    <row r="54" spans="1:155" x14ac:dyDescent="0.25">
      <c r="A54" s="2">
        <v>146.63</v>
      </c>
      <c r="B54" s="2">
        <v>146.66999999999999</v>
      </c>
      <c r="C54" t="s">
        <v>81</v>
      </c>
      <c r="D54" t="s">
        <v>124</v>
      </c>
      <c r="E54">
        <f t="shared" si="1"/>
        <v>215</v>
      </c>
      <c r="F54">
        <v>58</v>
      </c>
      <c r="K54">
        <v>2</v>
      </c>
      <c r="T54">
        <v>4</v>
      </c>
      <c r="AK54">
        <v>35</v>
      </c>
      <c r="AS54">
        <v>10</v>
      </c>
      <c r="AV54">
        <v>3</v>
      </c>
      <c r="AW54">
        <v>3</v>
      </c>
      <c r="BU54">
        <v>2</v>
      </c>
      <c r="CH54">
        <v>9</v>
      </c>
      <c r="CS54">
        <v>8</v>
      </c>
      <c r="CW54">
        <v>1</v>
      </c>
      <c r="DB54">
        <v>37</v>
      </c>
      <c r="DH54">
        <v>9</v>
      </c>
      <c r="DI54">
        <v>5</v>
      </c>
      <c r="DU54">
        <v>1</v>
      </c>
      <c r="EA54">
        <v>1</v>
      </c>
      <c r="EW54">
        <v>27</v>
      </c>
    </row>
    <row r="55" spans="1:155" x14ac:dyDescent="0.25">
      <c r="A55" s="2">
        <v>149.47999999999999</v>
      </c>
      <c r="B55" s="2">
        <v>149.52000000000001</v>
      </c>
      <c r="C55" t="s">
        <v>446</v>
      </c>
      <c r="D55" t="s">
        <v>125</v>
      </c>
      <c r="E55">
        <f t="shared" si="1"/>
        <v>116</v>
      </c>
      <c r="F55">
        <v>33</v>
      </c>
      <c r="K55">
        <v>15</v>
      </c>
      <c r="AG55">
        <v>1</v>
      </c>
      <c r="AK55">
        <v>25</v>
      </c>
      <c r="AN55">
        <v>4</v>
      </c>
      <c r="AW55">
        <v>1</v>
      </c>
      <c r="BU55">
        <v>1</v>
      </c>
      <c r="BY55">
        <v>1</v>
      </c>
      <c r="CH55">
        <v>14</v>
      </c>
      <c r="CS55">
        <v>2</v>
      </c>
      <c r="CT55">
        <v>1</v>
      </c>
      <c r="CW55">
        <v>1</v>
      </c>
      <c r="DB55">
        <v>11</v>
      </c>
      <c r="DC55">
        <v>1</v>
      </c>
      <c r="DH55">
        <v>2</v>
      </c>
      <c r="DJ55">
        <v>2</v>
      </c>
      <c r="EU55">
        <v>1</v>
      </c>
    </row>
    <row r="56" spans="1:155" x14ac:dyDescent="0.25">
      <c r="A56" s="2">
        <v>150.6</v>
      </c>
      <c r="B56" s="2">
        <v>150.63999999999999</v>
      </c>
      <c r="C56" t="s">
        <v>446</v>
      </c>
      <c r="D56" t="s">
        <v>126</v>
      </c>
      <c r="E56">
        <f t="shared" si="1"/>
        <v>152</v>
      </c>
      <c r="F56">
        <v>54</v>
      </c>
      <c r="K56">
        <v>4</v>
      </c>
      <c r="AK56">
        <v>45</v>
      </c>
      <c r="AN56">
        <v>2</v>
      </c>
      <c r="AS56">
        <v>1</v>
      </c>
      <c r="AW56">
        <v>3</v>
      </c>
      <c r="BU56">
        <v>3</v>
      </c>
      <c r="CB56">
        <v>1</v>
      </c>
      <c r="CH56">
        <v>12</v>
      </c>
      <c r="CQ56">
        <v>2</v>
      </c>
      <c r="CS56">
        <v>7</v>
      </c>
      <c r="CT56">
        <v>10</v>
      </c>
      <c r="CW56">
        <v>3</v>
      </c>
      <c r="DB56">
        <v>1</v>
      </c>
      <c r="DC56">
        <v>1</v>
      </c>
      <c r="DJ56">
        <v>2</v>
      </c>
      <c r="DM56">
        <v>1</v>
      </c>
    </row>
    <row r="57" spans="1:155" x14ac:dyDescent="0.25">
      <c r="A57" s="2">
        <v>152.88</v>
      </c>
      <c r="B57" s="2">
        <v>152.91999999999999</v>
      </c>
      <c r="C57" t="s">
        <v>100</v>
      </c>
      <c r="D57" t="s">
        <v>127</v>
      </c>
      <c r="E57">
        <f t="shared" si="1"/>
        <v>0</v>
      </c>
      <c r="F57" t="s">
        <v>102</v>
      </c>
      <c r="K57" t="s">
        <v>102</v>
      </c>
      <c r="AK57" t="s">
        <v>102</v>
      </c>
      <c r="BU57" t="s">
        <v>102</v>
      </c>
      <c r="CH57" t="s">
        <v>102</v>
      </c>
      <c r="DB57" t="s">
        <v>102</v>
      </c>
      <c r="DI57" t="s">
        <v>102</v>
      </c>
      <c r="DP57" t="s">
        <v>102</v>
      </c>
    </row>
    <row r="58" spans="1:155" x14ac:dyDescent="0.25">
      <c r="A58" s="2">
        <v>158.78</v>
      </c>
      <c r="B58" s="2">
        <v>158.82</v>
      </c>
      <c r="C58" t="s">
        <v>446</v>
      </c>
      <c r="D58" t="s">
        <v>128</v>
      </c>
      <c r="E58">
        <f t="shared" si="1"/>
        <v>147</v>
      </c>
      <c r="F58">
        <v>28</v>
      </c>
      <c r="I58">
        <v>1</v>
      </c>
      <c r="K58">
        <v>29</v>
      </c>
      <c r="AK58">
        <v>36</v>
      </c>
      <c r="AN58">
        <v>5</v>
      </c>
      <c r="AS58">
        <v>6</v>
      </c>
      <c r="BU58">
        <v>2</v>
      </c>
      <c r="CG58">
        <v>1</v>
      </c>
      <c r="CH58">
        <v>20</v>
      </c>
      <c r="CS58">
        <v>4</v>
      </c>
      <c r="CW58">
        <v>3</v>
      </c>
      <c r="DB58">
        <v>2</v>
      </c>
      <c r="DE58">
        <v>1</v>
      </c>
      <c r="DJ58">
        <v>8</v>
      </c>
      <c r="EB58">
        <v>1</v>
      </c>
    </row>
    <row r="59" spans="1:155" x14ac:dyDescent="0.25">
      <c r="A59" s="2"/>
      <c r="B59" s="2">
        <v>160</v>
      </c>
      <c r="C59" t="s">
        <v>446</v>
      </c>
      <c r="D59" t="s">
        <v>129</v>
      </c>
      <c r="E59">
        <f t="shared" si="1"/>
        <v>67</v>
      </c>
      <c r="F59">
        <v>38</v>
      </c>
      <c r="AK59">
        <v>8</v>
      </c>
      <c r="AS59">
        <v>2</v>
      </c>
      <c r="AW59">
        <v>2</v>
      </c>
      <c r="BW59">
        <v>1</v>
      </c>
      <c r="CH59">
        <v>9</v>
      </c>
      <c r="CS59">
        <v>3</v>
      </c>
      <c r="DJ59">
        <v>2</v>
      </c>
      <c r="DQ59">
        <v>1</v>
      </c>
      <c r="EG59">
        <v>1</v>
      </c>
    </row>
    <row r="60" spans="1:155" x14ac:dyDescent="0.25">
      <c r="A60" s="2"/>
      <c r="B60" s="2">
        <v>184</v>
      </c>
      <c r="C60" t="s">
        <v>446</v>
      </c>
      <c r="D60" t="s">
        <v>129</v>
      </c>
      <c r="E60">
        <f t="shared" si="1"/>
        <v>70</v>
      </c>
      <c r="F60">
        <v>26</v>
      </c>
      <c r="K60">
        <v>8</v>
      </c>
      <c r="AK60">
        <v>12</v>
      </c>
      <c r="AN60">
        <v>1</v>
      </c>
      <c r="AS60">
        <v>5</v>
      </c>
      <c r="BK60">
        <v>1</v>
      </c>
      <c r="BO60">
        <v>2</v>
      </c>
      <c r="BU60">
        <v>3</v>
      </c>
      <c r="CH60">
        <v>1</v>
      </c>
      <c r="CS60">
        <v>5</v>
      </c>
      <c r="DJ60">
        <v>3</v>
      </c>
      <c r="DQ60">
        <v>2</v>
      </c>
      <c r="DW60">
        <v>1</v>
      </c>
    </row>
    <row r="61" spans="1:155" x14ac:dyDescent="0.25">
      <c r="A61" s="2"/>
      <c r="B61" s="2">
        <v>190</v>
      </c>
      <c r="C61" t="s">
        <v>446</v>
      </c>
      <c r="D61" t="s">
        <v>129</v>
      </c>
      <c r="E61">
        <f t="shared" si="1"/>
        <v>45</v>
      </c>
      <c r="F61">
        <v>21</v>
      </c>
      <c r="K61">
        <v>5</v>
      </c>
      <c r="AK61">
        <v>8</v>
      </c>
      <c r="AS61">
        <v>2</v>
      </c>
      <c r="AW61">
        <v>1</v>
      </c>
      <c r="BJ61">
        <v>1</v>
      </c>
      <c r="DI61">
        <v>5</v>
      </c>
      <c r="DR61">
        <v>1</v>
      </c>
      <c r="EE61">
        <v>1</v>
      </c>
    </row>
    <row r="62" spans="1:155" x14ac:dyDescent="0.25">
      <c r="A62" s="2">
        <v>194.88</v>
      </c>
      <c r="B62" s="2">
        <v>194.92</v>
      </c>
      <c r="C62" t="s">
        <v>446</v>
      </c>
      <c r="D62" t="s">
        <v>130</v>
      </c>
      <c r="E62">
        <f t="shared" si="1"/>
        <v>36</v>
      </c>
      <c r="F62">
        <v>16</v>
      </c>
      <c r="K62">
        <v>3</v>
      </c>
      <c r="AK62">
        <v>2</v>
      </c>
      <c r="AN62">
        <v>1</v>
      </c>
      <c r="AS62">
        <v>2</v>
      </c>
      <c r="BU62">
        <v>1</v>
      </c>
      <c r="CH62">
        <v>5</v>
      </c>
      <c r="CS62">
        <v>1</v>
      </c>
      <c r="CW62">
        <v>1</v>
      </c>
      <c r="DB62">
        <v>1</v>
      </c>
      <c r="DJ62">
        <v>2</v>
      </c>
      <c r="EI62">
        <v>1</v>
      </c>
    </row>
    <row r="63" spans="1:155" x14ac:dyDescent="0.25">
      <c r="A63" s="2">
        <v>201.73</v>
      </c>
      <c r="B63" s="2">
        <v>201.77</v>
      </c>
      <c r="C63" t="s">
        <v>446</v>
      </c>
      <c r="D63" t="s">
        <v>131</v>
      </c>
      <c r="E63">
        <f t="shared" si="1"/>
        <v>119</v>
      </c>
      <c r="F63">
        <v>45</v>
      </c>
      <c r="J63">
        <v>1</v>
      </c>
      <c r="K63">
        <v>3</v>
      </c>
      <c r="AK63">
        <v>17</v>
      </c>
      <c r="AN63">
        <v>1</v>
      </c>
      <c r="AS63">
        <v>6</v>
      </c>
      <c r="BU63">
        <v>1</v>
      </c>
      <c r="CH63">
        <v>23</v>
      </c>
      <c r="CS63">
        <v>3</v>
      </c>
      <c r="CT63">
        <v>1</v>
      </c>
      <c r="DB63">
        <v>4</v>
      </c>
      <c r="DC63">
        <v>3</v>
      </c>
      <c r="DJ63">
        <v>7</v>
      </c>
      <c r="DM63">
        <v>1</v>
      </c>
      <c r="EA63">
        <v>2</v>
      </c>
      <c r="ES63">
        <v>1</v>
      </c>
    </row>
    <row r="64" spans="1:155" x14ac:dyDescent="0.25">
      <c r="A64" s="2">
        <v>213.98</v>
      </c>
      <c r="B64" s="2">
        <v>214.02</v>
      </c>
      <c r="C64" t="s">
        <v>446</v>
      </c>
      <c r="D64" t="s">
        <v>132</v>
      </c>
      <c r="E64">
        <f t="shared" si="1"/>
        <v>75</v>
      </c>
      <c r="F64">
        <v>35</v>
      </c>
      <c r="K64">
        <v>1</v>
      </c>
      <c r="AK64">
        <v>12</v>
      </c>
      <c r="AN64">
        <v>1</v>
      </c>
      <c r="AS64">
        <v>4</v>
      </c>
      <c r="BU64">
        <v>1</v>
      </c>
      <c r="CH64">
        <v>12</v>
      </c>
      <c r="CW64">
        <v>1</v>
      </c>
      <c r="DB64">
        <v>3</v>
      </c>
      <c r="DC64">
        <v>1</v>
      </c>
      <c r="DJ64">
        <v>2</v>
      </c>
      <c r="DM64">
        <v>2</v>
      </c>
    </row>
    <row r="65" spans="1:155" x14ac:dyDescent="0.25">
      <c r="A65" s="2">
        <v>226.48</v>
      </c>
      <c r="B65" s="2">
        <v>226.52</v>
      </c>
      <c r="C65" t="s">
        <v>446</v>
      </c>
      <c r="D65" t="s">
        <v>133</v>
      </c>
      <c r="E65">
        <f t="shared" si="1"/>
        <v>204</v>
      </c>
      <c r="F65">
        <v>83</v>
      </c>
      <c r="K65">
        <v>3</v>
      </c>
      <c r="L65">
        <v>1</v>
      </c>
      <c r="AK65">
        <v>37</v>
      </c>
      <c r="AN65">
        <v>1</v>
      </c>
      <c r="AS65">
        <v>13</v>
      </c>
      <c r="BB65">
        <v>1</v>
      </c>
      <c r="BU65">
        <v>5</v>
      </c>
      <c r="CH65">
        <v>39</v>
      </c>
      <c r="CS65">
        <v>2</v>
      </c>
      <c r="CT65">
        <v>2</v>
      </c>
      <c r="CW65">
        <v>3</v>
      </c>
      <c r="DB65">
        <v>8</v>
      </c>
      <c r="DC65">
        <v>1</v>
      </c>
      <c r="DF65">
        <v>1</v>
      </c>
      <c r="DJ65">
        <v>3</v>
      </c>
      <c r="EA65">
        <v>1</v>
      </c>
    </row>
    <row r="66" spans="1:155" x14ac:dyDescent="0.25">
      <c r="A66" s="2">
        <v>237.98</v>
      </c>
      <c r="B66" s="2">
        <v>238.02</v>
      </c>
      <c r="C66" t="s">
        <v>446</v>
      </c>
      <c r="D66" t="s">
        <v>134</v>
      </c>
      <c r="E66">
        <f t="shared" si="1"/>
        <v>54</v>
      </c>
      <c r="F66">
        <v>19</v>
      </c>
      <c r="K66">
        <v>1</v>
      </c>
      <c r="AK66">
        <v>9</v>
      </c>
      <c r="AS66">
        <v>7</v>
      </c>
      <c r="AW66">
        <v>1</v>
      </c>
      <c r="BL66">
        <v>1</v>
      </c>
      <c r="BU66">
        <v>1</v>
      </c>
      <c r="CH66">
        <v>5</v>
      </c>
      <c r="CS66">
        <v>3</v>
      </c>
      <c r="CT66">
        <v>1</v>
      </c>
      <c r="DB66">
        <v>2</v>
      </c>
      <c r="DJ66">
        <v>4</v>
      </c>
    </row>
    <row r="67" spans="1:155" x14ac:dyDescent="0.25">
      <c r="A67" s="2">
        <v>246.98</v>
      </c>
      <c r="B67" s="2">
        <v>247.02</v>
      </c>
      <c r="C67" t="s">
        <v>446</v>
      </c>
      <c r="D67" t="s">
        <v>135</v>
      </c>
      <c r="E67">
        <f t="shared" si="1"/>
        <v>62</v>
      </c>
      <c r="F67">
        <v>32</v>
      </c>
      <c r="K67">
        <v>2</v>
      </c>
      <c r="AK67">
        <v>13</v>
      </c>
      <c r="AS67">
        <v>3</v>
      </c>
      <c r="BO67">
        <v>1</v>
      </c>
      <c r="CH67">
        <v>4</v>
      </c>
      <c r="CS67">
        <v>2</v>
      </c>
      <c r="CW67">
        <v>1</v>
      </c>
      <c r="DB67">
        <v>1</v>
      </c>
      <c r="DJ67">
        <v>1</v>
      </c>
      <c r="EE67">
        <v>1</v>
      </c>
      <c r="ER67">
        <v>1</v>
      </c>
    </row>
    <row r="68" spans="1:155" x14ac:dyDescent="0.25">
      <c r="A68" s="2">
        <v>260.27999999999997</v>
      </c>
      <c r="B68" s="2">
        <v>260.32</v>
      </c>
      <c r="C68" t="s">
        <v>446</v>
      </c>
      <c r="D68" t="s">
        <v>136</v>
      </c>
      <c r="E68">
        <f t="shared" si="1"/>
        <v>238</v>
      </c>
      <c r="F68">
        <v>109</v>
      </c>
      <c r="K68">
        <v>1</v>
      </c>
      <c r="L68">
        <v>1</v>
      </c>
      <c r="AH68">
        <v>1</v>
      </c>
      <c r="AK68">
        <v>22</v>
      </c>
      <c r="AN68">
        <v>2</v>
      </c>
      <c r="AS68">
        <v>33</v>
      </c>
      <c r="AW68">
        <v>2</v>
      </c>
      <c r="BD68">
        <v>1</v>
      </c>
      <c r="BN68">
        <v>1</v>
      </c>
      <c r="BU68">
        <v>5</v>
      </c>
      <c r="BY68">
        <v>1</v>
      </c>
      <c r="CC68">
        <v>1</v>
      </c>
      <c r="CH68">
        <v>4</v>
      </c>
      <c r="CS68">
        <v>8</v>
      </c>
      <c r="CW68">
        <v>1</v>
      </c>
      <c r="DB68">
        <v>30</v>
      </c>
      <c r="DC68">
        <v>5</v>
      </c>
      <c r="DF68">
        <v>1</v>
      </c>
      <c r="DH68">
        <v>2</v>
      </c>
      <c r="DJ68">
        <v>1</v>
      </c>
      <c r="EA68">
        <v>2</v>
      </c>
      <c r="EC68">
        <v>1</v>
      </c>
      <c r="EE68">
        <v>1</v>
      </c>
      <c r="EI68">
        <v>1</v>
      </c>
      <c r="ER68">
        <v>1</v>
      </c>
    </row>
    <row r="69" spans="1:155" x14ac:dyDescent="0.25">
      <c r="A69" s="2">
        <v>267.98</v>
      </c>
      <c r="B69" s="2">
        <v>268.02</v>
      </c>
      <c r="C69" t="s">
        <v>446</v>
      </c>
      <c r="D69" t="s">
        <v>137</v>
      </c>
      <c r="E69">
        <f t="shared" si="1"/>
        <v>82</v>
      </c>
      <c r="F69">
        <v>33</v>
      </c>
      <c r="K69">
        <v>2</v>
      </c>
      <c r="AH69">
        <v>1</v>
      </c>
      <c r="AK69">
        <v>18</v>
      </c>
      <c r="AS69">
        <v>7</v>
      </c>
      <c r="BE69">
        <v>1</v>
      </c>
      <c r="BO69">
        <v>1</v>
      </c>
      <c r="BU69">
        <v>4</v>
      </c>
      <c r="CH69">
        <v>9</v>
      </c>
      <c r="CS69">
        <v>3</v>
      </c>
      <c r="DB69">
        <v>1</v>
      </c>
      <c r="DJ69">
        <v>1</v>
      </c>
      <c r="EA69">
        <v>1</v>
      </c>
    </row>
    <row r="70" spans="1:155" x14ac:dyDescent="0.25">
      <c r="A70" s="2">
        <v>277.98</v>
      </c>
      <c r="B70" s="2">
        <v>278.02</v>
      </c>
      <c r="C70" t="s">
        <v>446</v>
      </c>
      <c r="D70" t="s">
        <v>138</v>
      </c>
      <c r="E70">
        <f t="shared" si="1"/>
        <v>75</v>
      </c>
      <c r="F70">
        <v>38</v>
      </c>
      <c r="K70">
        <v>2</v>
      </c>
      <c r="AK70">
        <v>6</v>
      </c>
      <c r="AS70">
        <v>7</v>
      </c>
      <c r="AW70">
        <v>1</v>
      </c>
      <c r="BD70">
        <v>1</v>
      </c>
      <c r="BE70">
        <v>1</v>
      </c>
      <c r="BP70">
        <v>1</v>
      </c>
      <c r="CH70">
        <v>10</v>
      </c>
      <c r="CT70">
        <v>1</v>
      </c>
      <c r="CW70">
        <v>2</v>
      </c>
      <c r="DB70">
        <v>1</v>
      </c>
      <c r="DH70">
        <v>1</v>
      </c>
      <c r="DJ70">
        <v>1</v>
      </c>
      <c r="EA70">
        <v>2</v>
      </c>
    </row>
    <row r="71" spans="1:155" x14ac:dyDescent="0.25">
      <c r="A71" s="2">
        <v>286.63</v>
      </c>
      <c r="B71" s="2">
        <v>286.67</v>
      </c>
      <c r="C71" t="s">
        <v>446</v>
      </c>
      <c r="D71" t="s">
        <v>139</v>
      </c>
      <c r="E71">
        <f t="shared" si="1"/>
        <v>275</v>
      </c>
      <c r="F71">
        <v>82</v>
      </c>
      <c r="K71">
        <v>9</v>
      </c>
      <c r="T71">
        <v>1</v>
      </c>
      <c r="AK71">
        <v>15</v>
      </c>
      <c r="AN71">
        <v>2</v>
      </c>
      <c r="AS71">
        <v>36</v>
      </c>
      <c r="AW71">
        <v>7</v>
      </c>
      <c r="BA71">
        <v>1</v>
      </c>
      <c r="BG71">
        <v>1</v>
      </c>
      <c r="BK71">
        <v>2</v>
      </c>
      <c r="BN71">
        <v>1</v>
      </c>
      <c r="BT71">
        <v>2</v>
      </c>
      <c r="BU71">
        <v>12</v>
      </c>
      <c r="BY71">
        <v>1</v>
      </c>
      <c r="BZ71">
        <v>3</v>
      </c>
      <c r="CB71">
        <v>1</v>
      </c>
      <c r="CD71">
        <v>2</v>
      </c>
      <c r="CH71">
        <v>3</v>
      </c>
      <c r="CS71">
        <v>29</v>
      </c>
      <c r="CW71">
        <v>5</v>
      </c>
      <c r="CZ71">
        <v>1</v>
      </c>
      <c r="DB71">
        <v>18</v>
      </c>
      <c r="DC71">
        <v>6</v>
      </c>
      <c r="DH71">
        <v>3</v>
      </c>
      <c r="DJ71">
        <v>7</v>
      </c>
      <c r="DN71">
        <v>6</v>
      </c>
      <c r="DQ71">
        <v>2</v>
      </c>
      <c r="EA71">
        <v>5</v>
      </c>
      <c r="EC71">
        <v>1</v>
      </c>
      <c r="EE71">
        <v>5</v>
      </c>
      <c r="EM71">
        <v>1</v>
      </c>
      <c r="EN71">
        <v>2</v>
      </c>
      <c r="ER71">
        <v>2</v>
      </c>
      <c r="EY71">
        <v>1</v>
      </c>
    </row>
  </sheetData>
  <mergeCells count="2">
    <mergeCell ref="A1:N1"/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5D303-0B44-4724-A05D-F82525DD5C23}">
  <dimension ref="A1:AA189"/>
  <sheetViews>
    <sheetView topLeftCell="A3" workbookViewId="0">
      <selection activeCell="M6" sqref="M6"/>
    </sheetView>
  </sheetViews>
  <sheetFormatPr defaultRowHeight="15" x14ac:dyDescent="0.25"/>
  <cols>
    <col min="1" max="1" width="18.5703125" bestFit="1" customWidth="1"/>
    <col min="2" max="2" width="9.7109375" bestFit="1" customWidth="1"/>
    <col min="20" max="20" width="9.5703125" bestFit="1" customWidth="1"/>
    <col min="27" max="27" width="9.5703125" bestFit="1" customWidth="1"/>
  </cols>
  <sheetData>
    <row r="1" spans="1:27" x14ac:dyDescent="0.25">
      <c r="B1" s="46" t="s">
        <v>505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3" spans="1:27" ht="196.5" x14ac:dyDescent="0.25">
      <c r="A3" s="3" t="s">
        <v>506</v>
      </c>
      <c r="B3" s="3" t="s">
        <v>510</v>
      </c>
      <c r="C3" s="1" t="s">
        <v>0</v>
      </c>
      <c r="D3" s="5" t="s">
        <v>524</v>
      </c>
      <c r="E3" s="5" t="s">
        <v>520</v>
      </c>
      <c r="F3" s="5" t="s">
        <v>525</v>
      </c>
      <c r="G3" s="5" t="s">
        <v>521</v>
      </c>
      <c r="H3" s="1" t="s">
        <v>519</v>
      </c>
      <c r="I3" s="5" t="s">
        <v>142</v>
      </c>
      <c r="J3" s="5" t="s">
        <v>522</v>
      </c>
      <c r="K3" s="5" t="s">
        <v>523</v>
      </c>
      <c r="N3" s="1" t="s">
        <v>330</v>
      </c>
      <c r="Y3" s="1"/>
      <c r="Z3" s="1"/>
      <c r="AA3" s="1"/>
    </row>
    <row r="4" spans="1:27" x14ac:dyDescent="0.25">
      <c r="A4" t="s">
        <v>509</v>
      </c>
      <c r="B4" t="s">
        <v>254</v>
      </c>
      <c r="C4" t="s">
        <v>216</v>
      </c>
      <c r="D4">
        <v>2</v>
      </c>
      <c r="F4">
        <v>348</v>
      </c>
      <c r="H4">
        <v>5</v>
      </c>
      <c r="N4" s="2">
        <f t="shared" ref="N4:N9" si="0">((G4+I4+K4)/((G4+I4+K4)+F4)*100)</f>
        <v>0</v>
      </c>
    </row>
    <row r="5" spans="1:27" x14ac:dyDescent="0.25">
      <c r="A5" t="s">
        <v>217</v>
      </c>
      <c r="B5" t="s">
        <v>255</v>
      </c>
      <c r="C5" t="s">
        <v>216</v>
      </c>
      <c r="E5">
        <v>2</v>
      </c>
      <c r="F5">
        <v>298</v>
      </c>
      <c r="G5">
        <v>3</v>
      </c>
      <c r="H5">
        <v>19</v>
      </c>
      <c r="N5" s="2">
        <f t="shared" si="0"/>
        <v>0.99667774086378735</v>
      </c>
      <c r="AA5" s="2"/>
    </row>
    <row r="6" spans="1:27" x14ac:dyDescent="0.25">
      <c r="A6" t="s">
        <v>218</v>
      </c>
      <c r="B6" t="s">
        <v>256</v>
      </c>
      <c r="C6" t="s">
        <v>216</v>
      </c>
      <c r="D6">
        <v>1</v>
      </c>
      <c r="E6">
        <v>8</v>
      </c>
      <c r="F6">
        <v>294</v>
      </c>
      <c r="G6">
        <v>4</v>
      </c>
      <c r="H6">
        <v>23</v>
      </c>
      <c r="N6" s="2">
        <f t="shared" si="0"/>
        <v>1.3422818791946309</v>
      </c>
      <c r="AA6" s="2"/>
    </row>
    <row r="7" spans="1:27" x14ac:dyDescent="0.25">
      <c r="A7" t="s">
        <v>219</v>
      </c>
      <c r="B7" t="s">
        <v>257</v>
      </c>
      <c r="C7" t="s">
        <v>216</v>
      </c>
      <c r="D7">
        <v>1</v>
      </c>
      <c r="E7">
        <v>2</v>
      </c>
      <c r="F7">
        <v>305</v>
      </c>
      <c r="G7">
        <v>9</v>
      </c>
      <c r="H7">
        <v>14</v>
      </c>
      <c r="N7" s="2">
        <f t="shared" si="0"/>
        <v>2.8662420382165608</v>
      </c>
      <c r="AA7" s="2"/>
    </row>
    <row r="8" spans="1:27" x14ac:dyDescent="0.25">
      <c r="A8" t="s">
        <v>220</v>
      </c>
      <c r="B8" t="s">
        <v>258</v>
      </c>
      <c r="C8" t="s">
        <v>216</v>
      </c>
      <c r="D8">
        <v>1</v>
      </c>
      <c r="E8">
        <v>3</v>
      </c>
      <c r="F8">
        <v>325</v>
      </c>
      <c r="G8">
        <v>4</v>
      </c>
      <c r="H8">
        <v>18</v>
      </c>
      <c r="N8" s="2">
        <f t="shared" si="0"/>
        <v>1.21580547112462</v>
      </c>
      <c r="AA8" s="2"/>
    </row>
    <row r="9" spans="1:27" x14ac:dyDescent="0.25">
      <c r="A9" t="s">
        <v>221</v>
      </c>
      <c r="B9" t="s">
        <v>265</v>
      </c>
      <c r="C9" t="s">
        <v>216</v>
      </c>
      <c r="D9">
        <v>5</v>
      </c>
      <c r="E9">
        <v>19</v>
      </c>
      <c r="F9">
        <v>267</v>
      </c>
      <c r="G9">
        <v>19</v>
      </c>
      <c r="H9">
        <v>27</v>
      </c>
      <c r="N9" s="2">
        <f t="shared" si="0"/>
        <v>6.6433566433566433</v>
      </c>
    </row>
    <row r="10" spans="1:27" x14ac:dyDescent="0.25">
      <c r="A10" t="s">
        <v>222</v>
      </c>
      <c r="B10" t="s">
        <v>259</v>
      </c>
      <c r="C10" t="s">
        <v>216</v>
      </c>
      <c r="N10" s="2"/>
      <c r="AA10" s="2"/>
    </row>
    <row r="11" spans="1:27" x14ac:dyDescent="0.25">
      <c r="A11" t="s">
        <v>223</v>
      </c>
      <c r="B11" t="s">
        <v>260</v>
      </c>
      <c r="C11" t="s">
        <v>216</v>
      </c>
      <c r="D11">
        <v>6</v>
      </c>
      <c r="E11">
        <v>20</v>
      </c>
      <c r="F11">
        <v>216</v>
      </c>
      <c r="G11">
        <v>28</v>
      </c>
      <c r="H11">
        <v>58</v>
      </c>
      <c r="N11" s="2">
        <f t="shared" ref="N11:N43" si="1">((G11+I11+K11)/((G11+I11+K11)+F11)*100)</f>
        <v>11.475409836065573</v>
      </c>
      <c r="AA11" s="2"/>
    </row>
    <row r="12" spans="1:27" x14ac:dyDescent="0.25">
      <c r="A12" t="s">
        <v>224</v>
      </c>
      <c r="B12" t="s">
        <v>261</v>
      </c>
      <c r="C12" t="s">
        <v>216</v>
      </c>
      <c r="D12">
        <v>5</v>
      </c>
      <c r="E12">
        <v>15</v>
      </c>
      <c r="F12">
        <v>242</v>
      </c>
      <c r="G12">
        <v>23</v>
      </c>
      <c r="H12">
        <v>39</v>
      </c>
      <c r="I12">
        <v>1</v>
      </c>
      <c r="N12" s="2">
        <f t="shared" si="1"/>
        <v>9.0225563909774422</v>
      </c>
      <c r="AA12" s="2"/>
    </row>
    <row r="13" spans="1:27" x14ac:dyDescent="0.25">
      <c r="A13" t="s">
        <v>225</v>
      </c>
      <c r="B13" t="s">
        <v>262</v>
      </c>
      <c r="C13" t="s">
        <v>216</v>
      </c>
      <c r="D13">
        <v>4</v>
      </c>
      <c r="E13">
        <v>11</v>
      </c>
      <c r="F13">
        <v>259</v>
      </c>
      <c r="G13">
        <v>13</v>
      </c>
      <c r="H13">
        <v>32</v>
      </c>
      <c r="N13" s="2">
        <f t="shared" si="1"/>
        <v>4.7794117647058822</v>
      </c>
      <c r="AA13" s="2"/>
    </row>
    <row r="14" spans="1:27" x14ac:dyDescent="0.25">
      <c r="A14" t="s">
        <v>226</v>
      </c>
      <c r="B14" t="s">
        <v>263</v>
      </c>
      <c r="C14" t="s">
        <v>216</v>
      </c>
      <c r="D14">
        <v>1</v>
      </c>
      <c r="E14">
        <v>6</v>
      </c>
      <c r="F14">
        <v>240</v>
      </c>
      <c r="G14">
        <v>9</v>
      </c>
      <c r="H14">
        <v>58</v>
      </c>
      <c r="N14" s="2">
        <f t="shared" si="1"/>
        <v>3.6144578313253009</v>
      </c>
    </row>
    <row r="15" spans="1:27" x14ac:dyDescent="0.25">
      <c r="A15" t="s">
        <v>227</v>
      </c>
      <c r="B15" t="s">
        <v>264</v>
      </c>
      <c r="C15" t="s">
        <v>216</v>
      </c>
      <c r="D15">
        <v>2</v>
      </c>
      <c r="E15">
        <v>5</v>
      </c>
      <c r="F15">
        <v>318</v>
      </c>
      <c r="G15">
        <v>16</v>
      </c>
      <c r="H15">
        <v>53</v>
      </c>
      <c r="N15" s="2">
        <f t="shared" si="1"/>
        <v>4.7904191616766472</v>
      </c>
      <c r="AA15" s="2"/>
    </row>
    <row r="16" spans="1:27" x14ac:dyDescent="0.25">
      <c r="A16" t="s">
        <v>228</v>
      </c>
      <c r="B16" t="s">
        <v>266</v>
      </c>
      <c r="C16" t="s">
        <v>216</v>
      </c>
      <c r="D16">
        <v>2</v>
      </c>
      <c r="E16">
        <v>7</v>
      </c>
      <c r="F16">
        <v>259</v>
      </c>
      <c r="G16">
        <v>5</v>
      </c>
      <c r="H16">
        <v>31</v>
      </c>
      <c r="J16">
        <v>1</v>
      </c>
      <c r="N16" s="2">
        <f t="shared" si="1"/>
        <v>1.893939393939394</v>
      </c>
      <c r="AA16" s="2"/>
    </row>
    <row r="17" spans="1:27" x14ac:dyDescent="0.25">
      <c r="A17" t="s">
        <v>229</v>
      </c>
      <c r="B17" t="s">
        <v>267</v>
      </c>
      <c r="C17" t="s">
        <v>216</v>
      </c>
      <c r="D17">
        <v>8</v>
      </c>
      <c r="E17">
        <v>9</v>
      </c>
      <c r="F17">
        <v>282</v>
      </c>
      <c r="G17">
        <v>14</v>
      </c>
      <c r="H17">
        <v>44</v>
      </c>
      <c r="N17" s="2">
        <f t="shared" si="1"/>
        <v>4.7297297297297298</v>
      </c>
      <c r="AA17" s="2"/>
    </row>
    <row r="18" spans="1:27" x14ac:dyDescent="0.25">
      <c r="A18" t="s">
        <v>230</v>
      </c>
      <c r="B18" t="s">
        <v>268</v>
      </c>
      <c r="C18" t="s">
        <v>216</v>
      </c>
      <c r="D18">
        <v>15</v>
      </c>
      <c r="E18">
        <v>21</v>
      </c>
      <c r="F18">
        <v>226</v>
      </c>
      <c r="G18">
        <v>27</v>
      </c>
      <c r="H18">
        <v>40</v>
      </c>
      <c r="J18">
        <v>1</v>
      </c>
      <c r="N18" s="2">
        <f t="shared" si="1"/>
        <v>10.671936758893279</v>
      </c>
    </row>
    <row r="19" spans="1:27" x14ac:dyDescent="0.25">
      <c r="A19" t="s">
        <v>231</v>
      </c>
      <c r="B19" t="s">
        <v>269</v>
      </c>
      <c r="C19" t="s">
        <v>216</v>
      </c>
      <c r="E19">
        <v>16</v>
      </c>
      <c r="F19">
        <v>206</v>
      </c>
      <c r="G19">
        <v>22</v>
      </c>
      <c r="H19">
        <v>68</v>
      </c>
      <c r="I19">
        <v>1</v>
      </c>
      <c r="N19" s="2">
        <f t="shared" si="1"/>
        <v>10.043668122270741</v>
      </c>
    </row>
    <row r="20" spans="1:27" x14ac:dyDescent="0.25">
      <c r="A20" t="s">
        <v>232</v>
      </c>
      <c r="B20" t="s">
        <v>270</v>
      </c>
      <c r="C20" t="s">
        <v>216</v>
      </c>
      <c r="D20">
        <v>3</v>
      </c>
      <c r="E20">
        <v>18</v>
      </c>
      <c r="F20">
        <v>228</v>
      </c>
      <c r="G20">
        <v>20</v>
      </c>
      <c r="H20">
        <v>49</v>
      </c>
      <c r="I20">
        <v>2</v>
      </c>
      <c r="K20">
        <v>3</v>
      </c>
      <c r="N20" s="2">
        <f t="shared" si="1"/>
        <v>9.8814229249011856</v>
      </c>
      <c r="AA20" s="2"/>
    </row>
    <row r="21" spans="1:27" x14ac:dyDescent="0.25">
      <c r="A21" t="s">
        <v>233</v>
      </c>
      <c r="B21" t="s">
        <v>271</v>
      </c>
      <c r="C21" t="s">
        <v>216</v>
      </c>
      <c r="D21">
        <v>1</v>
      </c>
      <c r="E21">
        <v>11</v>
      </c>
      <c r="F21">
        <v>247</v>
      </c>
      <c r="G21">
        <v>34</v>
      </c>
      <c r="H21">
        <v>33</v>
      </c>
      <c r="I21">
        <v>1</v>
      </c>
      <c r="N21" s="2">
        <f t="shared" si="1"/>
        <v>12.411347517730496</v>
      </c>
      <c r="AA21" s="2"/>
    </row>
    <row r="22" spans="1:27" x14ac:dyDescent="0.25">
      <c r="A22" t="s">
        <v>234</v>
      </c>
      <c r="B22" t="s">
        <v>272</v>
      </c>
      <c r="C22" t="s">
        <v>216</v>
      </c>
      <c r="D22">
        <v>10</v>
      </c>
      <c r="E22">
        <v>11</v>
      </c>
      <c r="F22">
        <v>239</v>
      </c>
      <c r="G22">
        <v>38</v>
      </c>
      <c r="H22">
        <v>17</v>
      </c>
      <c r="N22" s="2">
        <f t="shared" si="1"/>
        <v>13.718411552346572</v>
      </c>
      <c r="AA22" s="2"/>
    </row>
    <row r="23" spans="1:27" x14ac:dyDescent="0.25">
      <c r="A23" t="s">
        <v>235</v>
      </c>
      <c r="B23" t="s">
        <v>273</v>
      </c>
      <c r="C23" t="s">
        <v>216</v>
      </c>
      <c r="D23">
        <v>28</v>
      </c>
      <c r="E23">
        <v>20</v>
      </c>
      <c r="F23">
        <v>201</v>
      </c>
      <c r="G23">
        <v>31</v>
      </c>
      <c r="H23">
        <v>37</v>
      </c>
      <c r="N23" s="2">
        <f t="shared" si="1"/>
        <v>13.36206896551724</v>
      </c>
      <c r="AA23" s="2"/>
    </row>
    <row r="24" spans="1:27" x14ac:dyDescent="0.25">
      <c r="A24" t="s">
        <v>236</v>
      </c>
      <c r="B24" t="s">
        <v>274</v>
      </c>
      <c r="C24" t="s">
        <v>216</v>
      </c>
      <c r="D24">
        <v>4</v>
      </c>
      <c r="E24">
        <v>13</v>
      </c>
      <c r="F24">
        <v>181</v>
      </c>
      <c r="G24">
        <v>72</v>
      </c>
      <c r="H24">
        <v>44</v>
      </c>
      <c r="I24">
        <v>1</v>
      </c>
      <c r="N24" s="2">
        <f t="shared" si="1"/>
        <v>28.740157480314959</v>
      </c>
      <c r="AA24" s="2"/>
    </row>
    <row r="25" spans="1:27" x14ac:dyDescent="0.25">
      <c r="A25" t="s">
        <v>237</v>
      </c>
      <c r="B25" t="s">
        <v>275</v>
      </c>
      <c r="C25" t="s">
        <v>216</v>
      </c>
      <c r="D25">
        <v>1</v>
      </c>
      <c r="E25">
        <v>24</v>
      </c>
      <c r="F25">
        <v>261</v>
      </c>
      <c r="G25">
        <v>17</v>
      </c>
      <c r="H25">
        <v>12</v>
      </c>
      <c r="I25">
        <v>1</v>
      </c>
      <c r="N25" s="2">
        <f t="shared" si="1"/>
        <v>6.4516129032258061</v>
      </c>
      <c r="AA25" s="2"/>
    </row>
    <row r="26" spans="1:27" x14ac:dyDescent="0.25">
      <c r="A26" t="s">
        <v>238</v>
      </c>
      <c r="B26" t="s">
        <v>276</v>
      </c>
      <c r="C26" t="s">
        <v>216</v>
      </c>
      <c r="D26">
        <v>3</v>
      </c>
      <c r="E26">
        <v>37</v>
      </c>
      <c r="F26">
        <v>239</v>
      </c>
      <c r="G26">
        <v>24</v>
      </c>
      <c r="H26">
        <v>22</v>
      </c>
      <c r="N26" s="2">
        <f t="shared" si="1"/>
        <v>9.1254752851711025</v>
      </c>
      <c r="AA26" s="2"/>
    </row>
    <row r="27" spans="1:27" x14ac:dyDescent="0.25">
      <c r="A27" t="s">
        <v>239</v>
      </c>
      <c r="B27" t="s">
        <v>277</v>
      </c>
      <c r="C27" t="s">
        <v>216</v>
      </c>
      <c r="D27">
        <v>1</v>
      </c>
      <c r="E27">
        <v>31</v>
      </c>
      <c r="F27">
        <v>237</v>
      </c>
      <c r="G27">
        <v>22</v>
      </c>
      <c r="H27">
        <v>25</v>
      </c>
      <c r="I27">
        <v>1</v>
      </c>
      <c r="N27" s="2">
        <f t="shared" si="1"/>
        <v>8.8461538461538467</v>
      </c>
      <c r="AA27" s="2"/>
    </row>
    <row r="28" spans="1:27" x14ac:dyDescent="0.25">
      <c r="A28" t="s">
        <v>240</v>
      </c>
      <c r="B28" t="s">
        <v>278</v>
      </c>
      <c r="C28" t="s">
        <v>216</v>
      </c>
      <c r="D28">
        <v>3</v>
      </c>
      <c r="E28">
        <v>15</v>
      </c>
      <c r="F28">
        <v>255</v>
      </c>
      <c r="G28">
        <v>27</v>
      </c>
      <c r="H28">
        <v>31</v>
      </c>
      <c r="N28" s="2">
        <f t="shared" si="1"/>
        <v>9.5744680851063837</v>
      </c>
      <c r="AA28" s="2"/>
    </row>
    <row r="29" spans="1:27" x14ac:dyDescent="0.25">
      <c r="A29" t="s">
        <v>241</v>
      </c>
      <c r="B29" t="s">
        <v>279</v>
      </c>
      <c r="C29" t="s">
        <v>216</v>
      </c>
      <c r="D29">
        <v>1</v>
      </c>
      <c r="E29">
        <v>32</v>
      </c>
      <c r="F29">
        <v>186</v>
      </c>
      <c r="G29">
        <v>65</v>
      </c>
      <c r="H29">
        <v>33</v>
      </c>
      <c r="N29" s="2">
        <f t="shared" si="1"/>
        <v>25.89641434262948</v>
      </c>
      <c r="AA29" s="2"/>
    </row>
    <row r="30" spans="1:27" x14ac:dyDescent="0.25">
      <c r="A30" t="s">
        <v>242</v>
      </c>
      <c r="B30" t="s">
        <v>280</v>
      </c>
      <c r="C30" t="s">
        <v>216</v>
      </c>
      <c r="D30">
        <v>2</v>
      </c>
      <c r="E30">
        <v>26</v>
      </c>
      <c r="F30">
        <v>194</v>
      </c>
      <c r="G30">
        <v>47</v>
      </c>
      <c r="H30">
        <v>41</v>
      </c>
      <c r="I30">
        <v>1</v>
      </c>
      <c r="N30" s="2">
        <f t="shared" si="1"/>
        <v>19.834710743801654</v>
      </c>
      <c r="AA30" s="2"/>
    </row>
    <row r="31" spans="1:27" x14ac:dyDescent="0.25">
      <c r="A31" t="s">
        <v>243</v>
      </c>
      <c r="B31" t="s">
        <v>281</v>
      </c>
      <c r="C31" t="s">
        <v>216</v>
      </c>
      <c r="D31">
        <v>5</v>
      </c>
      <c r="E31">
        <v>24</v>
      </c>
      <c r="F31">
        <v>187</v>
      </c>
      <c r="G31">
        <v>60</v>
      </c>
      <c r="H31">
        <v>43</v>
      </c>
      <c r="I31">
        <v>1</v>
      </c>
      <c r="N31" s="2">
        <f t="shared" si="1"/>
        <v>24.596774193548388</v>
      </c>
      <c r="AA31" s="2"/>
    </row>
    <row r="32" spans="1:27" x14ac:dyDescent="0.25">
      <c r="A32" t="s">
        <v>244</v>
      </c>
      <c r="B32" t="s">
        <v>282</v>
      </c>
      <c r="C32" t="s">
        <v>216</v>
      </c>
      <c r="D32">
        <v>4</v>
      </c>
      <c r="E32">
        <v>40</v>
      </c>
      <c r="F32">
        <v>183</v>
      </c>
      <c r="G32">
        <v>55</v>
      </c>
      <c r="H32">
        <v>35</v>
      </c>
      <c r="N32" s="2">
        <f t="shared" si="1"/>
        <v>23.109243697478991</v>
      </c>
      <c r="AA32" s="2"/>
    </row>
    <row r="33" spans="1:27" x14ac:dyDescent="0.25">
      <c r="A33" t="s">
        <v>245</v>
      </c>
      <c r="B33" t="s">
        <v>283</v>
      </c>
      <c r="C33" t="s">
        <v>216</v>
      </c>
      <c r="D33">
        <v>4</v>
      </c>
      <c r="E33">
        <v>15</v>
      </c>
      <c r="F33">
        <v>227</v>
      </c>
      <c r="G33">
        <v>38</v>
      </c>
      <c r="H33">
        <v>35</v>
      </c>
      <c r="K33">
        <v>1</v>
      </c>
      <c r="N33" s="2">
        <f t="shared" si="1"/>
        <v>14.661654135338345</v>
      </c>
      <c r="AA33" s="2"/>
    </row>
    <row r="34" spans="1:27" x14ac:dyDescent="0.25">
      <c r="A34" t="s">
        <v>246</v>
      </c>
      <c r="B34" t="s">
        <v>284</v>
      </c>
      <c r="C34" t="s">
        <v>216</v>
      </c>
      <c r="D34">
        <v>1</v>
      </c>
      <c r="E34">
        <v>21</v>
      </c>
      <c r="F34">
        <v>271</v>
      </c>
      <c r="G34">
        <v>36</v>
      </c>
      <c r="H34">
        <v>21</v>
      </c>
      <c r="I34">
        <v>1</v>
      </c>
      <c r="N34" s="2">
        <f t="shared" si="1"/>
        <v>12.012987012987013</v>
      </c>
      <c r="AA34" s="2"/>
    </row>
    <row r="35" spans="1:27" x14ac:dyDescent="0.25">
      <c r="A35" t="s">
        <v>247</v>
      </c>
      <c r="B35" t="s">
        <v>285</v>
      </c>
      <c r="C35" t="s">
        <v>216</v>
      </c>
      <c r="D35">
        <v>2</v>
      </c>
      <c r="E35">
        <v>46</v>
      </c>
      <c r="F35">
        <v>195</v>
      </c>
      <c r="G35">
        <v>37</v>
      </c>
      <c r="H35">
        <v>41</v>
      </c>
      <c r="I35">
        <v>1</v>
      </c>
      <c r="N35" s="2">
        <f t="shared" si="1"/>
        <v>16.309012875536482</v>
      </c>
      <c r="AA35" s="2"/>
    </row>
    <row r="36" spans="1:27" x14ac:dyDescent="0.25">
      <c r="A36" t="s">
        <v>248</v>
      </c>
      <c r="B36" t="s">
        <v>286</v>
      </c>
      <c r="C36" t="s">
        <v>216</v>
      </c>
      <c r="D36">
        <v>4</v>
      </c>
      <c r="E36">
        <v>19</v>
      </c>
      <c r="F36">
        <v>290</v>
      </c>
      <c r="G36">
        <v>28</v>
      </c>
      <c r="H36">
        <v>22</v>
      </c>
      <c r="I36">
        <v>2</v>
      </c>
      <c r="N36" s="2">
        <f t="shared" si="1"/>
        <v>9.375</v>
      </c>
      <c r="AA36" s="2"/>
    </row>
    <row r="37" spans="1:27" x14ac:dyDescent="0.25">
      <c r="A37" t="s">
        <v>249</v>
      </c>
      <c r="B37" t="s">
        <v>287</v>
      </c>
      <c r="C37" t="s">
        <v>216</v>
      </c>
      <c r="D37">
        <v>5</v>
      </c>
      <c r="E37">
        <v>31</v>
      </c>
      <c r="F37">
        <v>205</v>
      </c>
      <c r="G37">
        <v>40</v>
      </c>
      <c r="H37">
        <v>44</v>
      </c>
      <c r="I37">
        <v>1</v>
      </c>
      <c r="N37" s="2">
        <f t="shared" si="1"/>
        <v>16.666666666666664</v>
      </c>
      <c r="AA37" s="2"/>
    </row>
    <row r="38" spans="1:27" x14ac:dyDescent="0.25">
      <c r="A38" t="s">
        <v>250</v>
      </c>
      <c r="B38" t="s">
        <v>288</v>
      </c>
      <c r="C38" t="s">
        <v>216</v>
      </c>
      <c r="D38">
        <v>26</v>
      </c>
      <c r="E38">
        <v>62</v>
      </c>
      <c r="F38">
        <v>137</v>
      </c>
      <c r="G38">
        <v>45</v>
      </c>
      <c r="H38">
        <v>42</v>
      </c>
      <c r="J38">
        <v>1</v>
      </c>
      <c r="N38" s="2">
        <f t="shared" si="1"/>
        <v>24.725274725274726</v>
      </c>
      <c r="AA38" s="2"/>
    </row>
    <row r="39" spans="1:27" x14ac:dyDescent="0.25">
      <c r="A39" t="s">
        <v>251</v>
      </c>
      <c r="B39" t="s">
        <v>289</v>
      </c>
      <c r="C39" t="s">
        <v>216</v>
      </c>
      <c r="D39">
        <v>21</v>
      </c>
      <c r="E39">
        <v>45</v>
      </c>
      <c r="F39">
        <v>186</v>
      </c>
      <c r="G39">
        <v>28</v>
      </c>
      <c r="H39">
        <v>30</v>
      </c>
      <c r="I39">
        <v>1</v>
      </c>
      <c r="N39" s="2">
        <f t="shared" si="1"/>
        <v>13.488372093023257</v>
      </c>
      <c r="AA39" s="2"/>
    </row>
    <row r="40" spans="1:27" x14ac:dyDescent="0.25">
      <c r="A40" t="s">
        <v>252</v>
      </c>
      <c r="B40" t="s">
        <v>290</v>
      </c>
      <c r="C40" t="s">
        <v>216</v>
      </c>
      <c r="E40">
        <v>29</v>
      </c>
      <c r="F40">
        <v>261</v>
      </c>
      <c r="G40">
        <v>15</v>
      </c>
      <c r="H40">
        <v>21</v>
      </c>
      <c r="I40">
        <v>3</v>
      </c>
      <c r="N40" s="2">
        <f t="shared" si="1"/>
        <v>6.4516129032258061</v>
      </c>
      <c r="AA40" s="2"/>
    </row>
    <row r="41" spans="1:27" x14ac:dyDescent="0.25">
      <c r="A41" t="s">
        <v>253</v>
      </c>
      <c r="B41" t="s">
        <v>291</v>
      </c>
      <c r="C41" t="s">
        <v>216</v>
      </c>
      <c r="D41">
        <v>2</v>
      </c>
      <c r="E41">
        <v>49</v>
      </c>
      <c r="F41">
        <v>143</v>
      </c>
      <c r="G41">
        <v>66</v>
      </c>
      <c r="H41">
        <v>46</v>
      </c>
      <c r="I41">
        <v>4</v>
      </c>
      <c r="N41" s="2">
        <f t="shared" si="1"/>
        <v>32.863849765258216</v>
      </c>
      <c r="AA41" s="2"/>
    </row>
    <row r="42" spans="1:27" x14ac:dyDescent="0.25">
      <c r="A42" t="s">
        <v>507</v>
      </c>
      <c r="B42" t="s">
        <v>292</v>
      </c>
      <c r="C42" t="s">
        <v>216</v>
      </c>
      <c r="D42">
        <v>10</v>
      </c>
      <c r="E42">
        <v>91</v>
      </c>
      <c r="F42">
        <v>362</v>
      </c>
      <c r="G42">
        <v>74</v>
      </c>
      <c r="H42">
        <v>75</v>
      </c>
      <c r="I42">
        <v>1</v>
      </c>
      <c r="N42" s="2">
        <f t="shared" si="1"/>
        <v>17.162471395881006</v>
      </c>
      <c r="AA42" s="2"/>
    </row>
    <row r="43" spans="1:27" x14ac:dyDescent="0.25">
      <c r="A43" t="s">
        <v>508</v>
      </c>
      <c r="B43" t="s">
        <v>293</v>
      </c>
      <c r="C43" t="s">
        <v>216</v>
      </c>
      <c r="D43">
        <v>6</v>
      </c>
      <c r="E43">
        <v>69</v>
      </c>
      <c r="F43">
        <v>175</v>
      </c>
      <c r="G43">
        <v>28</v>
      </c>
      <c r="H43">
        <v>27</v>
      </c>
      <c r="N43" s="2">
        <f t="shared" si="1"/>
        <v>13.793103448275861</v>
      </c>
      <c r="AA43" s="2"/>
    </row>
    <row r="44" spans="1:27" x14ac:dyDescent="0.25">
      <c r="AA44" s="2"/>
    </row>
    <row r="45" spans="1:27" x14ac:dyDescent="0.25">
      <c r="AA45" s="2"/>
    </row>
    <row r="46" spans="1:27" x14ac:dyDescent="0.25">
      <c r="AA46" s="2"/>
    </row>
    <row r="47" spans="1:27" x14ac:dyDescent="0.25">
      <c r="AA47" s="2"/>
    </row>
    <row r="48" spans="1:27" x14ac:dyDescent="0.25">
      <c r="AA48" s="2"/>
    </row>
    <row r="49" spans="27:27" x14ac:dyDescent="0.25">
      <c r="AA49" s="2"/>
    </row>
    <row r="50" spans="27:27" x14ac:dyDescent="0.25">
      <c r="AA50" s="2"/>
    </row>
    <row r="51" spans="27:27" x14ac:dyDescent="0.25">
      <c r="AA51" s="2"/>
    </row>
    <row r="52" spans="27:27" x14ac:dyDescent="0.25">
      <c r="AA52" s="2"/>
    </row>
    <row r="53" spans="27:27" x14ac:dyDescent="0.25">
      <c r="AA53" s="2"/>
    </row>
    <row r="54" spans="27:27" x14ac:dyDescent="0.25">
      <c r="AA54" s="2"/>
    </row>
    <row r="55" spans="27:27" x14ac:dyDescent="0.25">
      <c r="AA55" s="2"/>
    </row>
    <row r="56" spans="27:27" x14ac:dyDescent="0.25">
      <c r="AA56" s="2"/>
    </row>
    <row r="57" spans="27:27" x14ac:dyDescent="0.25">
      <c r="AA57" s="2"/>
    </row>
    <row r="58" spans="27:27" x14ac:dyDescent="0.25">
      <c r="AA58" s="2"/>
    </row>
    <row r="59" spans="27:27" x14ac:dyDescent="0.25">
      <c r="AA59" s="2"/>
    </row>
    <row r="60" spans="27:27" x14ac:dyDescent="0.25">
      <c r="AA60" s="2"/>
    </row>
    <row r="61" spans="27:27" x14ac:dyDescent="0.25">
      <c r="AA61" s="2"/>
    </row>
    <row r="62" spans="27:27" x14ac:dyDescent="0.25">
      <c r="AA62" s="2"/>
    </row>
    <row r="63" spans="27:27" x14ac:dyDescent="0.25">
      <c r="AA63" s="2"/>
    </row>
    <row r="64" spans="27:27" x14ac:dyDescent="0.25">
      <c r="AA64" s="2"/>
    </row>
    <row r="65" spans="27:27" x14ac:dyDescent="0.25">
      <c r="AA65" s="2"/>
    </row>
    <row r="66" spans="27:27" x14ac:dyDescent="0.25">
      <c r="AA66" s="2"/>
    </row>
    <row r="67" spans="27:27" x14ac:dyDescent="0.25">
      <c r="AA67" s="2"/>
    </row>
    <row r="68" spans="27:27" x14ac:dyDescent="0.25">
      <c r="AA68" s="2"/>
    </row>
    <row r="69" spans="27:27" x14ac:dyDescent="0.25">
      <c r="AA69" s="2"/>
    </row>
    <row r="70" spans="27:27" x14ac:dyDescent="0.25">
      <c r="AA70" s="2"/>
    </row>
    <row r="71" spans="27:27" x14ac:dyDescent="0.25">
      <c r="AA71" s="2"/>
    </row>
    <row r="72" spans="27:27" x14ac:dyDescent="0.25">
      <c r="AA72" s="2"/>
    </row>
    <row r="73" spans="27:27" x14ac:dyDescent="0.25">
      <c r="AA73" s="2"/>
    </row>
    <row r="74" spans="27:27" x14ac:dyDescent="0.25">
      <c r="AA74" s="2"/>
    </row>
    <row r="75" spans="27:27" x14ac:dyDescent="0.25">
      <c r="AA75" s="2"/>
    </row>
    <row r="76" spans="27:27" x14ac:dyDescent="0.25">
      <c r="AA76" s="2"/>
    </row>
    <row r="77" spans="27:27" x14ac:dyDescent="0.25">
      <c r="AA77" s="2"/>
    </row>
    <row r="78" spans="27:27" x14ac:dyDescent="0.25">
      <c r="AA78" s="2"/>
    </row>
    <row r="79" spans="27:27" x14ac:dyDescent="0.25">
      <c r="AA79" s="2"/>
    </row>
    <row r="80" spans="27:27" x14ac:dyDescent="0.25">
      <c r="AA80" s="2"/>
    </row>
    <row r="81" spans="27:27" x14ac:dyDescent="0.25">
      <c r="AA81" s="2"/>
    </row>
    <row r="82" spans="27:27" x14ac:dyDescent="0.25">
      <c r="AA82" s="2"/>
    </row>
    <row r="83" spans="27:27" x14ac:dyDescent="0.25">
      <c r="AA83" s="2"/>
    </row>
    <row r="84" spans="27:27" x14ac:dyDescent="0.25">
      <c r="AA84" s="2"/>
    </row>
    <row r="85" spans="27:27" x14ac:dyDescent="0.25">
      <c r="AA85" s="2"/>
    </row>
    <row r="86" spans="27:27" x14ac:dyDescent="0.25">
      <c r="AA86" s="2"/>
    </row>
    <row r="87" spans="27:27" x14ac:dyDescent="0.25">
      <c r="AA87" s="2"/>
    </row>
    <row r="88" spans="27:27" x14ac:dyDescent="0.25">
      <c r="AA88" s="2"/>
    </row>
    <row r="89" spans="27:27" x14ac:dyDescent="0.25">
      <c r="AA89" s="2"/>
    </row>
    <row r="90" spans="27:27" x14ac:dyDescent="0.25">
      <c r="AA90" s="2"/>
    </row>
    <row r="91" spans="27:27" x14ac:dyDescent="0.25">
      <c r="AA91" s="2"/>
    </row>
    <row r="92" spans="27:27" x14ac:dyDescent="0.25">
      <c r="AA92" s="2"/>
    </row>
    <row r="93" spans="27:27" x14ac:dyDescent="0.25">
      <c r="AA93" s="2"/>
    </row>
    <row r="94" spans="27:27" x14ac:dyDescent="0.25">
      <c r="AA94" s="2"/>
    </row>
    <row r="95" spans="27:27" x14ac:dyDescent="0.25">
      <c r="AA95" s="2"/>
    </row>
    <row r="96" spans="27:27" x14ac:dyDescent="0.25">
      <c r="AA96" s="2"/>
    </row>
    <row r="97" spans="27:27" x14ac:dyDescent="0.25">
      <c r="AA97" s="2"/>
    </row>
    <row r="98" spans="27:27" x14ac:dyDescent="0.25">
      <c r="AA98" s="2"/>
    </row>
    <row r="99" spans="27:27" x14ac:dyDescent="0.25">
      <c r="AA99" s="2"/>
    </row>
    <row r="100" spans="27:27" x14ac:dyDescent="0.25">
      <c r="AA100" s="2"/>
    </row>
    <row r="101" spans="27:27" x14ac:dyDescent="0.25">
      <c r="AA101" s="2"/>
    </row>
    <row r="102" spans="27:27" x14ac:dyDescent="0.25">
      <c r="AA102" s="2"/>
    </row>
    <row r="103" spans="27:27" x14ac:dyDescent="0.25">
      <c r="AA103" s="2"/>
    </row>
    <row r="104" spans="27:27" x14ac:dyDescent="0.25">
      <c r="AA104" s="2"/>
    </row>
    <row r="105" spans="27:27" x14ac:dyDescent="0.25">
      <c r="AA105" s="2"/>
    </row>
    <row r="106" spans="27:27" x14ac:dyDescent="0.25">
      <c r="AA106" s="2"/>
    </row>
    <row r="107" spans="27:27" x14ac:dyDescent="0.25">
      <c r="AA107" s="2"/>
    </row>
    <row r="108" spans="27:27" x14ac:dyDescent="0.25">
      <c r="AA108" s="2"/>
    </row>
    <row r="109" spans="27:27" x14ac:dyDescent="0.25">
      <c r="AA109" s="2"/>
    </row>
    <row r="110" spans="27:27" x14ac:dyDescent="0.25">
      <c r="AA110" s="2"/>
    </row>
    <row r="111" spans="27:27" x14ac:dyDescent="0.25">
      <c r="AA111" s="2"/>
    </row>
    <row r="112" spans="27:27" x14ac:dyDescent="0.25">
      <c r="AA112" s="2"/>
    </row>
    <row r="113" spans="27:27" x14ac:dyDescent="0.25">
      <c r="AA113" s="2"/>
    </row>
    <row r="114" spans="27:27" x14ac:dyDescent="0.25">
      <c r="AA114" s="2"/>
    </row>
    <row r="115" spans="27:27" x14ac:dyDescent="0.25">
      <c r="AA115" s="2"/>
    </row>
    <row r="116" spans="27:27" x14ac:dyDescent="0.25">
      <c r="AA116" s="2"/>
    </row>
    <row r="117" spans="27:27" x14ac:dyDescent="0.25">
      <c r="AA117" s="2"/>
    </row>
    <row r="118" spans="27:27" x14ac:dyDescent="0.25">
      <c r="AA118" s="2"/>
    </row>
    <row r="119" spans="27:27" x14ac:dyDescent="0.25">
      <c r="AA119" s="2"/>
    </row>
    <row r="120" spans="27:27" x14ac:dyDescent="0.25">
      <c r="AA120" s="2"/>
    </row>
    <row r="121" spans="27:27" x14ac:dyDescent="0.25">
      <c r="AA121" s="2"/>
    </row>
    <row r="122" spans="27:27" x14ac:dyDescent="0.25">
      <c r="AA122" s="2"/>
    </row>
    <row r="123" spans="27:27" x14ac:dyDescent="0.25">
      <c r="AA123" s="2"/>
    </row>
    <row r="124" spans="27:27" x14ac:dyDescent="0.25">
      <c r="AA124" s="2"/>
    </row>
    <row r="125" spans="27:27" x14ac:dyDescent="0.25">
      <c r="AA125" s="2"/>
    </row>
    <row r="126" spans="27:27" x14ac:dyDescent="0.25">
      <c r="AA126" s="2"/>
    </row>
    <row r="127" spans="27:27" x14ac:dyDescent="0.25">
      <c r="AA127" s="2"/>
    </row>
    <row r="128" spans="27:27" x14ac:dyDescent="0.25">
      <c r="AA128" s="2"/>
    </row>
    <row r="129" spans="27:27" x14ac:dyDescent="0.25">
      <c r="AA129" s="2"/>
    </row>
    <row r="130" spans="27:27" x14ac:dyDescent="0.25">
      <c r="AA130" s="2"/>
    </row>
    <row r="131" spans="27:27" x14ac:dyDescent="0.25">
      <c r="AA131" s="2"/>
    </row>
    <row r="132" spans="27:27" x14ac:dyDescent="0.25">
      <c r="AA132" s="2"/>
    </row>
    <row r="133" spans="27:27" x14ac:dyDescent="0.25">
      <c r="AA133" s="2"/>
    </row>
    <row r="134" spans="27:27" x14ac:dyDescent="0.25">
      <c r="AA134" s="2"/>
    </row>
    <row r="135" spans="27:27" x14ac:dyDescent="0.25">
      <c r="AA135" s="2"/>
    </row>
    <row r="136" spans="27:27" x14ac:dyDescent="0.25">
      <c r="AA136" s="2"/>
    </row>
    <row r="137" spans="27:27" x14ac:dyDescent="0.25">
      <c r="AA137" s="2"/>
    </row>
    <row r="138" spans="27:27" x14ac:dyDescent="0.25">
      <c r="AA138" s="2"/>
    </row>
    <row r="139" spans="27:27" x14ac:dyDescent="0.25">
      <c r="AA139" s="2"/>
    </row>
    <row r="140" spans="27:27" x14ac:dyDescent="0.25">
      <c r="AA140" s="2"/>
    </row>
    <row r="141" spans="27:27" x14ac:dyDescent="0.25">
      <c r="AA141" s="2"/>
    </row>
    <row r="142" spans="27:27" x14ac:dyDescent="0.25">
      <c r="AA142" s="2"/>
    </row>
    <row r="143" spans="27:27" x14ac:dyDescent="0.25">
      <c r="AA143" s="2"/>
    </row>
    <row r="144" spans="27:27" x14ac:dyDescent="0.25">
      <c r="AA144" s="2"/>
    </row>
    <row r="145" spans="27:27" x14ac:dyDescent="0.25">
      <c r="AA145" s="2"/>
    </row>
    <row r="146" spans="27:27" x14ac:dyDescent="0.25">
      <c r="AA146" s="2"/>
    </row>
    <row r="147" spans="27:27" x14ac:dyDescent="0.25">
      <c r="AA147" s="2"/>
    </row>
    <row r="148" spans="27:27" x14ac:dyDescent="0.25">
      <c r="AA148" s="2"/>
    </row>
    <row r="149" spans="27:27" x14ac:dyDescent="0.25">
      <c r="AA149" s="2"/>
    </row>
    <row r="150" spans="27:27" x14ac:dyDescent="0.25">
      <c r="AA150" s="2"/>
    </row>
    <row r="151" spans="27:27" x14ac:dyDescent="0.25">
      <c r="AA151" s="2"/>
    </row>
    <row r="152" spans="27:27" x14ac:dyDescent="0.25">
      <c r="AA152" s="2"/>
    </row>
    <row r="153" spans="27:27" x14ac:dyDescent="0.25">
      <c r="AA153" s="2"/>
    </row>
    <row r="154" spans="27:27" x14ac:dyDescent="0.25">
      <c r="AA154" s="2"/>
    </row>
    <row r="155" spans="27:27" x14ac:dyDescent="0.25">
      <c r="AA155" s="2"/>
    </row>
    <row r="156" spans="27:27" x14ac:dyDescent="0.25">
      <c r="AA156" s="2"/>
    </row>
    <row r="157" spans="27:27" x14ac:dyDescent="0.25">
      <c r="AA157" s="2"/>
    </row>
    <row r="158" spans="27:27" x14ac:dyDescent="0.25">
      <c r="AA158" s="2"/>
    </row>
    <row r="159" spans="27:27" x14ac:dyDescent="0.25">
      <c r="AA159" s="2"/>
    </row>
    <row r="160" spans="27:27" x14ac:dyDescent="0.25">
      <c r="AA160" s="2"/>
    </row>
    <row r="161" spans="27:27" x14ac:dyDescent="0.25">
      <c r="AA161" s="2"/>
    </row>
    <row r="162" spans="27:27" x14ac:dyDescent="0.25">
      <c r="AA162" s="2"/>
    </row>
    <row r="163" spans="27:27" x14ac:dyDescent="0.25">
      <c r="AA163" s="2"/>
    </row>
    <row r="164" spans="27:27" x14ac:dyDescent="0.25">
      <c r="AA164" s="2"/>
    </row>
    <row r="165" spans="27:27" x14ac:dyDescent="0.25">
      <c r="AA165" s="2"/>
    </row>
    <row r="166" spans="27:27" x14ac:dyDescent="0.25">
      <c r="AA166" s="2"/>
    </row>
    <row r="167" spans="27:27" x14ac:dyDescent="0.25">
      <c r="AA167" s="2"/>
    </row>
    <row r="168" spans="27:27" x14ac:dyDescent="0.25">
      <c r="AA168" s="2"/>
    </row>
    <row r="169" spans="27:27" x14ac:dyDescent="0.25">
      <c r="AA169" s="2"/>
    </row>
    <row r="170" spans="27:27" x14ac:dyDescent="0.25">
      <c r="AA170" s="2"/>
    </row>
    <row r="171" spans="27:27" x14ac:dyDescent="0.25">
      <c r="AA171" s="2"/>
    </row>
    <row r="172" spans="27:27" x14ac:dyDescent="0.25">
      <c r="AA172" s="2"/>
    </row>
    <row r="173" spans="27:27" x14ac:dyDescent="0.25">
      <c r="AA173" s="2"/>
    </row>
    <row r="174" spans="27:27" x14ac:dyDescent="0.25">
      <c r="AA174" s="2"/>
    </row>
    <row r="175" spans="27:27" x14ac:dyDescent="0.25">
      <c r="AA175" s="2"/>
    </row>
    <row r="176" spans="27:27" x14ac:dyDescent="0.25">
      <c r="AA176" s="2"/>
    </row>
    <row r="177" spans="27:27" x14ac:dyDescent="0.25">
      <c r="AA177" s="2"/>
    </row>
    <row r="178" spans="27:27" x14ac:dyDescent="0.25">
      <c r="AA178" s="2"/>
    </row>
    <row r="179" spans="27:27" x14ac:dyDescent="0.25">
      <c r="AA179" s="2"/>
    </row>
    <row r="180" spans="27:27" x14ac:dyDescent="0.25">
      <c r="AA180" s="2"/>
    </row>
    <row r="181" spans="27:27" x14ac:dyDescent="0.25">
      <c r="AA181" s="2"/>
    </row>
    <row r="182" spans="27:27" x14ac:dyDescent="0.25">
      <c r="AA182" s="2"/>
    </row>
    <row r="183" spans="27:27" x14ac:dyDescent="0.25">
      <c r="AA183" s="2"/>
    </row>
    <row r="184" spans="27:27" x14ac:dyDescent="0.25">
      <c r="AA184" s="2"/>
    </row>
    <row r="185" spans="27:27" x14ac:dyDescent="0.25">
      <c r="AA185" s="2"/>
    </row>
    <row r="186" spans="27:27" x14ac:dyDescent="0.25">
      <c r="AA186" s="2"/>
    </row>
    <row r="187" spans="27:27" x14ac:dyDescent="0.25">
      <c r="AA187" s="2"/>
    </row>
    <row r="188" spans="27:27" x14ac:dyDescent="0.25">
      <c r="AA188" s="2"/>
    </row>
    <row r="189" spans="27:27" x14ac:dyDescent="0.25">
      <c r="AA189" s="2"/>
    </row>
  </sheetData>
  <mergeCells count="1">
    <mergeCell ref="B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93B93-AE8D-4900-A41F-DC585EEFF40B}">
  <dimension ref="A1:P43"/>
  <sheetViews>
    <sheetView workbookViewId="0">
      <selection activeCell="J6" sqref="J6"/>
    </sheetView>
  </sheetViews>
  <sheetFormatPr defaultRowHeight="15" x14ac:dyDescent="0.25"/>
  <cols>
    <col min="1" max="1" width="18.140625" bestFit="1" customWidth="1"/>
    <col min="2" max="2" width="7.5703125" bestFit="1" customWidth="1"/>
  </cols>
  <sheetData>
    <row r="1" spans="1:16" x14ac:dyDescent="0.25">
      <c r="A1" s="46" t="s">
        <v>518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3" spans="1:16" ht="196.5" x14ac:dyDescent="0.25">
      <c r="A3" s="3" t="s">
        <v>506</v>
      </c>
      <c r="B3" s="3" t="s">
        <v>510</v>
      </c>
      <c r="C3" s="1" t="s">
        <v>0</v>
      </c>
      <c r="D3" s="5" t="s">
        <v>524</v>
      </c>
      <c r="E3" s="5" t="s">
        <v>520</v>
      </c>
      <c r="F3" s="5" t="s">
        <v>525</v>
      </c>
      <c r="G3" s="5" t="s">
        <v>521</v>
      </c>
      <c r="H3" s="5" t="s">
        <v>519</v>
      </c>
      <c r="I3" s="5" t="s">
        <v>142</v>
      </c>
      <c r="J3" s="5" t="s">
        <v>522</v>
      </c>
      <c r="K3" s="5" t="s">
        <v>523</v>
      </c>
    </row>
    <row r="4" spans="1:16" x14ac:dyDescent="0.25">
      <c r="A4" t="s">
        <v>509</v>
      </c>
      <c r="B4" t="s">
        <v>254</v>
      </c>
      <c r="C4" t="s">
        <v>216</v>
      </c>
      <c r="D4" t="s">
        <v>294</v>
      </c>
      <c r="F4">
        <v>98</v>
      </c>
      <c r="H4">
        <v>1</v>
      </c>
    </row>
    <row r="5" spans="1:16" x14ac:dyDescent="0.25">
      <c r="A5" t="s">
        <v>217</v>
      </c>
      <c r="B5" t="s">
        <v>255</v>
      </c>
      <c r="C5" t="s">
        <v>216</v>
      </c>
      <c r="E5" t="s">
        <v>295</v>
      </c>
      <c r="F5">
        <v>93</v>
      </c>
      <c r="G5">
        <v>1</v>
      </c>
      <c r="H5">
        <v>6</v>
      </c>
    </row>
    <row r="6" spans="1:16" x14ac:dyDescent="0.25">
      <c r="A6" t="s">
        <v>218</v>
      </c>
      <c r="B6" t="s">
        <v>256</v>
      </c>
      <c r="C6" t="s">
        <v>216</v>
      </c>
      <c r="D6" t="s">
        <v>296</v>
      </c>
      <c r="E6">
        <v>2</v>
      </c>
      <c r="F6">
        <v>89</v>
      </c>
      <c r="G6">
        <v>1</v>
      </c>
      <c r="H6">
        <v>7</v>
      </c>
    </row>
    <row r="7" spans="1:16" x14ac:dyDescent="0.25">
      <c r="A7" t="s">
        <v>219</v>
      </c>
      <c r="B7" t="s">
        <v>257</v>
      </c>
      <c r="C7" t="s">
        <v>216</v>
      </c>
      <c r="D7" t="s">
        <v>296</v>
      </c>
      <c r="E7" t="s">
        <v>297</v>
      </c>
      <c r="F7">
        <v>92</v>
      </c>
      <c r="G7">
        <v>3</v>
      </c>
      <c r="H7">
        <v>4</v>
      </c>
    </row>
    <row r="8" spans="1:16" x14ac:dyDescent="0.25">
      <c r="A8" t="s">
        <v>220</v>
      </c>
      <c r="B8" t="s">
        <v>258</v>
      </c>
      <c r="C8" t="s">
        <v>216</v>
      </c>
      <c r="D8" t="s">
        <v>298</v>
      </c>
      <c r="E8" t="s">
        <v>299</v>
      </c>
      <c r="F8">
        <v>93</v>
      </c>
      <c r="G8">
        <v>1</v>
      </c>
      <c r="H8">
        <v>5</v>
      </c>
    </row>
    <row r="9" spans="1:16" x14ac:dyDescent="0.25">
      <c r="A9" t="s">
        <v>221</v>
      </c>
      <c r="B9" t="s">
        <v>265</v>
      </c>
      <c r="C9" t="s">
        <v>216</v>
      </c>
      <c r="D9">
        <v>1</v>
      </c>
      <c r="E9">
        <v>6</v>
      </c>
      <c r="F9">
        <v>79</v>
      </c>
      <c r="G9">
        <v>6</v>
      </c>
      <c r="H9">
        <v>8</v>
      </c>
    </row>
    <row r="10" spans="1:16" x14ac:dyDescent="0.25">
      <c r="A10" t="s">
        <v>222</v>
      </c>
      <c r="B10" t="s">
        <v>259</v>
      </c>
      <c r="C10" t="s">
        <v>216</v>
      </c>
    </row>
    <row r="11" spans="1:16" x14ac:dyDescent="0.25">
      <c r="A11" t="s">
        <v>223</v>
      </c>
      <c r="B11" t="s">
        <v>260</v>
      </c>
      <c r="C11" t="s">
        <v>216</v>
      </c>
      <c r="D11">
        <v>2</v>
      </c>
      <c r="E11">
        <v>6</v>
      </c>
      <c r="F11">
        <v>66</v>
      </c>
      <c r="G11">
        <v>9</v>
      </c>
      <c r="H11">
        <v>18</v>
      </c>
    </row>
    <row r="12" spans="1:16" x14ac:dyDescent="0.25">
      <c r="A12" t="s">
        <v>224</v>
      </c>
      <c r="B12" t="s">
        <v>261</v>
      </c>
      <c r="C12" t="s">
        <v>216</v>
      </c>
      <c r="D12">
        <v>2</v>
      </c>
      <c r="E12">
        <v>5</v>
      </c>
      <c r="F12">
        <v>74</v>
      </c>
      <c r="G12">
        <v>7</v>
      </c>
      <c r="H12">
        <v>12</v>
      </c>
      <c r="I12" t="s">
        <v>300</v>
      </c>
    </row>
    <row r="13" spans="1:16" x14ac:dyDescent="0.25">
      <c r="A13" t="s">
        <v>225</v>
      </c>
      <c r="B13" t="s">
        <v>262</v>
      </c>
      <c r="C13" t="s">
        <v>216</v>
      </c>
      <c r="D13">
        <v>1</v>
      </c>
      <c r="E13">
        <v>3</v>
      </c>
      <c r="F13">
        <v>81</v>
      </c>
      <c r="G13">
        <v>4</v>
      </c>
      <c r="H13">
        <v>10</v>
      </c>
    </row>
    <row r="14" spans="1:16" x14ac:dyDescent="0.25">
      <c r="A14" t="s">
        <v>226</v>
      </c>
      <c r="B14" t="s">
        <v>263</v>
      </c>
      <c r="C14" t="s">
        <v>216</v>
      </c>
      <c r="D14" t="s">
        <v>301</v>
      </c>
      <c r="E14">
        <v>2</v>
      </c>
      <c r="F14">
        <v>76</v>
      </c>
      <c r="G14">
        <v>3</v>
      </c>
      <c r="H14">
        <v>18</v>
      </c>
    </row>
    <row r="15" spans="1:16" x14ac:dyDescent="0.25">
      <c r="A15" t="s">
        <v>227</v>
      </c>
      <c r="B15" t="s">
        <v>264</v>
      </c>
      <c r="C15" t="s">
        <v>216</v>
      </c>
      <c r="D15" t="s">
        <v>302</v>
      </c>
      <c r="E15">
        <v>1</v>
      </c>
      <c r="F15">
        <v>81</v>
      </c>
      <c r="G15">
        <v>4</v>
      </c>
      <c r="H15">
        <v>13</v>
      </c>
    </row>
    <row r="16" spans="1:16" x14ac:dyDescent="0.25">
      <c r="A16" t="s">
        <v>228</v>
      </c>
      <c r="B16" t="s">
        <v>266</v>
      </c>
      <c r="C16" t="s">
        <v>216</v>
      </c>
      <c r="D16" t="s">
        <v>303</v>
      </c>
      <c r="E16">
        <v>2</v>
      </c>
      <c r="F16">
        <v>85</v>
      </c>
      <c r="G16">
        <v>2</v>
      </c>
      <c r="H16">
        <v>10</v>
      </c>
      <c r="K16" t="s">
        <v>304</v>
      </c>
    </row>
    <row r="17" spans="1:11" x14ac:dyDescent="0.25">
      <c r="A17" t="s">
        <v>229</v>
      </c>
      <c r="B17" t="s">
        <v>267</v>
      </c>
      <c r="C17" t="s">
        <v>216</v>
      </c>
      <c r="D17">
        <v>2</v>
      </c>
      <c r="E17">
        <v>3</v>
      </c>
      <c r="F17">
        <v>79</v>
      </c>
      <c r="G17">
        <v>4</v>
      </c>
      <c r="H17">
        <v>12</v>
      </c>
    </row>
    <row r="18" spans="1:11" x14ac:dyDescent="0.25">
      <c r="A18" t="s">
        <v>230</v>
      </c>
      <c r="B18" t="s">
        <v>268</v>
      </c>
      <c r="C18" t="s">
        <v>216</v>
      </c>
      <c r="D18">
        <v>5</v>
      </c>
      <c r="E18">
        <v>6</v>
      </c>
      <c r="F18">
        <v>68</v>
      </c>
      <c r="G18">
        <v>8</v>
      </c>
      <c r="H18">
        <v>12</v>
      </c>
      <c r="I18" t="s">
        <v>296</v>
      </c>
    </row>
    <row r="19" spans="1:11" x14ac:dyDescent="0.25">
      <c r="A19" t="s">
        <v>231</v>
      </c>
      <c r="B19" t="s">
        <v>269</v>
      </c>
      <c r="C19" t="s">
        <v>216</v>
      </c>
      <c r="E19">
        <v>5</v>
      </c>
      <c r="F19">
        <v>66</v>
      </c>
      <c r="G19">
        <v>7</v>
      </c>
      <c r="H19">
        <v>22</v>
      </c>
      <c r="I19" t="s">
        <v>301</v>
      </c>
    </row>
    <row r="20" spans="1:11" x14ac:dyDescent="0.25">
      <c r="A20" t="s">
        <v>232</v>
      </c>
      <c r="B20" t="s">
        <v>270</v>
      </c>
      <c r="C20" t="s">
        <v>216</v>
      </c>
      <c r="D20" t="s">
        <v>305</v>
      </c>
      <c r="E20">
        <v>6</v>
      </c>
      <c r="F20">
        <v>71</v>
      </c>
      <c r="G20">
        <v>6</v>
      </c>
      <c r="H20">
        <v>15</v>
      </c>
      <c r="I20" t="s">
        <v>295</v>
      </c>
      <c r="K20" t="s">
        <v>305</v>
      </c>
    </row>
    <row r="21" spans="1:11" x14ac:dyDescent="0.25">
      <c r="A21" t="s">
        <v>233</v>
      </c>
      <c r="B21" t="s">
        <v>271</v>
      </c>
      <c r="C21" t="s">
        <v>216</v>
      </c>
      <c r="D21" t="s">
        <v>300</v>
      </c>
      <c r="E21">
        <v>3</v>
      </c>
      <c r="F21">
        <v>76</v>
      </c>
      <c r="G21">
        <v>10</v>
      </c>
      <c r="H21">
        <v>10</v>
      </c>
      <c r="I21" t="s">
        <v>300</v>
      </c>
    </row>
    <row r="22" spans="1:11" x14ac:dyDescent="0.25">
      <c r="A22" t="s">
        <v>234</v>
      </c>
      <c r="B22" t="s">
        <v>272</v>
      </c>
      <c r="C22" t="s">
        <v>216</v>
      </c>
      <c r="D22">
        <v>3</v>
      </c>
      <c r="E22">
        <v>3</v>
      </c>
      <c r="F22">
        <v>76</v>
      </c>
      <c r="G22">
        <v>12</v>
      </c>
      <c r="H22">
        <v>5</v>
      </c>
    </row>
    <row r="23" spans="1:11" x14ac:dyDescent="0.25">
      <c r="A23" t="s">
        <v>235</v>
      </c>
      <c r="B23" t="s">
        <v>273</v>
      </c>
      <c r="C23" t="s">
        <v>216</v>
      </c>
      <c r="D23">
        <v>9</v>
      </c>
      <c r="E23">
        <v>6</v>
      </c>
      <c r="F23">
        <v>63</v>
      </c>
      <c r="G23">
        <v>10</v>
      </c>
      <c r="H23">
        <v>12</v>
      </c>
    </row>
    <row r="24" spans="1:11" x14ac:dyDescent="0.25">
      <c r="A24" t="s">
        <v>236</v>
      </c>
      <c r="B24" t="s">
        <v>274</v>
      </c>
      <c r="C24" t="s">
        <v>216</v>
      </c>
      <c r="D24">
        <v>1</v>
      </c>
      <c r="E24">
        <v>4</v>
      </c>
      <c r="F24">
        <v>57</v>
      </c>
      <c r="G24">
        <v>23</v>
      </c>
      <c r="H24">
        <v>14</v>
      </c>
      <c r="I24" t="s">
        <v>301</v>
      </c>
    </row>
    <row r="25" spans="1:11" x14ac:dyDescent="0.25">
      <c r="A25" t="s">
        <v>237</v>
      </c>
      <c r="B25" t="s">
        <v>275</v>
      </c>
      <c r="C25" t="s">
        <v>216</v>
      </c>
      <c r="D25" t="s">
        <v>301</v>
      </c>
      <c r="E25">
        <v>8</v>
      </c>
      <c r="F25">
        <v>83</v>
      </c>
      <c r="G25">
        <v>5</v>
      </c>
      <c r="H25">
        <v>4</v>
      </c>
      <c r="I25" t="s">
        <v>301</v>
      </c>
    </row>
    <row r="26" spans="1:11" x14ac:dyDescent="0.25">
      <c r="A26" t="s">
        <v>238</v>
      </c>
      <c r="B26" t="s">
        <v>276</v>
      </c>
      <c r="C26" t="s">
        <v>216</v>
      </c>
      <c r="D26" t="s">
        <v>306</v>
      </c>
      <c r="E26">
        <v>11</v>
      </c>
      <c r="F26">
        <v>74</v>
      </c>
      <c r="G26">
        <v>7</v>
      </c>
      <c r="H26">
        <v>7</v>
      </c>
    </row>
    <row r="27" spans="1:11" x14ac:dyDescent="0.25">
      <c r="A27" t="s">
        <v>239</v>
      </c>
      <c r="B27" t="s">
        <v>277</v>
      </c>
      <c r="C27" t="s">
        <v>216</v>
      </c>
      <c r="D27" t="s">
        <v>301</v>
      </c>
      <c r="E27">
        <v>10</v>
      </c>
      <c r="F27">
        <v>75</v>
      </c>
      <c r="G27">
        <v>7</v>
      </c>
      <c r="H27">
        <v>8</v>
      </c>
      <c r="I27" t="s">
        <v>301</v>
      </c>
    </row>
    <row r="28" spans="1:11" x14ac:dyDescent="0.25">
      <c r="A28" t="s">
        <v>240</v>
      </c>
      <c r="B28" t="s">
        <v>278</v>
      </c>
      <c r="C28" t="s">
        <v>216</v>
      </c>
      <c r="D28" t="s">
        <v>307</v>
      </c>
      <c r="E28">
        <v>5</v>
      </c>
      <c r="F28">
        <v>77</v>
      </c>
      <c r="G28">
        <v>8</v>
      </c>
      <c r="H28">
        <v>9</v>
      </c>
    </row>
    <row r="29" spans="1:11" x14ac:dyDescent="0.25">
      <c r="A29" t="s">
        <v>241</v>
      </c>
      <c r="B29" t="s">
        <v>279</v>
      </c>
      <c r="C29" t="s">
        <v>216</v>
      </c>
      <c r="D29" t="s">
        <v>301</v>
      </c>
      <c r="E29">
        <v>10</v>
      </c>
      <c r="F29">
        <v>59</v>
      </c>
      <c r="G29">
        <v>21</v>
      </c>
      <c r="H29">
        <v>10</v>
      </c>
    </row>
    <row r="30" spans="1:11" x14ac:dyDescent="0.25">
      <c r="A30" t="s">
        <v>242</v>
      </c>
      <c r="B30" t="s">
        <v>280</v>
      </c>
      <c r="C30" t="s">
        <v>216</v>
      </c>
      <c r="D30" t="s">
        <v>308</v>
      </c>
      <c r="E30">
        <v>8</v>
      </c>
      <c r="F30">
        <v>62</v>
      </c>
      <c r="G30">
        <v>15</v>
      </c>
      <c r="H30">
        <v>13</v>
      </c>
      <c r="I30" t="s">
        <v>301</v>
      </c>
    </row>
    <row r="31" spans="1:11" x14ac:dyDescent="0.25">
      <c r="A31" t="s">
        <v>243</v>
      </c>
      <c r="B31" t="s">
        <v>281</v>
      </c>
      <c r="C31" t="s">
        <v>216</v>
      </c>
      <c r="D31">
        <v>2</v>
      </c>
      <c r="E31">
        <v>8</v>
      </c>
      <c r="F31">
        <v>58</v>
      </c>
      <c r="G31">
        <v>19</v>
      </c>
      <c r="H31">
        <v>13</v>
      </c>
      <c r="I31" t="s">
        <v>300</v>
      </c>
    </row>
    <row r="32" spans="1:11" x14ac:dyDescent="0.25">
      <c r="A32" t="s">
        <v>244</v>
      </c>
      <c r="B32" t="s">
        <v>282</v>
      </c>
      <c r="C32" t="s">
        <v>216</v>
      </c>
      <c r="D32">
        <v>1</v>
      </c>
      <c r="E32">
        <v>13</v>
      </c>
      <c r="F32">
        <v>58</v>
      </c>
      <c r="G32">
        <v>17</v>
      </c>
      <c r="H32">
        <v>11</v>
      </c>
    </row>
    <row r="33" spans="1:11" x14ac:dyDescent="0.25">
      <c r="A33" t="s">
        <v>245</v>
      </c>
      <c r="B33" t="s">
        <v>283</v>
      </c>
      <c r="C33" t="s">
        <v>216</v>
      </c>
      <c r="D33">
        <v>1</v>
      </c>
      <c r="E33">
        <v>5</v>
      </c>
      <c r="F33">
        <v>71</v>
      </c>
      <c r="G33">
        <v>12</v>
      </c>
      <c r="H33">
        <v>11</v>
      </c>
      <c r="K33" t="s">
        <v>300</v>
      </c>
    </row>
    <row r="34" spans="1:11" x14ac:dyDescent="0.25">
      <c r="A34" t="s">
        <v>246</v>
      </c>
      <c r="B34" t="s">
        <v>284</v>
      </c>
      <c r="C34" t="s">
        <v>216</v>
      </c>
      <c r="D34" t="s">
        <v>298</v>
      </c>
      <c r="E34">
        <v>6</v>
      </c>
      <c r="F34">
        <v>77</v>
      </c>
      <c r="G34">
        <v>10</v>
      </c>
      <c r="H34">
        <v>6</v>
      </c>
      <c r="I34" t="s">
        <v>298</v>
      </c>
    </row>
    <row r="35" spans="1:11" x14ac:dyDescent="0.25">
      <c r="A35" t="s">
        <v>247</v>
      </c>
      <c r="B35" t="s">
        <v>285</v>
      </c>
      <c r="C35" t="s">
        <v>216</v>
      </c>
      <c r="D35" t="s">
        <v>295</v>
      </c>
      <c r="E35">
        <v>14</v>
      </c>
      <c r="F35">
        <v>61</v>
      </c>
      <c r="G35">
        <v>11</v>
      </c>
      <c r="H35">
        <v>13</v>
      </c>
      <c r="I35" t="s">
        <v>300</v>
      </c>
    </row>
    <row r="36" spans="1:11" x14ac:dyDescent="0.25">
      <c r="A36" t="s">
        <v>248</v>
      </c>
      <c r="B36" t="s">
        <v>286</v>
      </c>
      <c r="C36" t="s">
        <v>216</v>
      </c>
      <c r="D36">
        <v>1</v>
      </c>
      <c r="E36">
        <v>5</v>
      </c>
      <c r="F36">
        <v>79</v>
      </c>
      <c r="G36">
        <v>8</v>
      </c>
      <c r="H36">
        <v>6</v>
      </c>
      <c r="I36" t="s">
        <v>309</v>
      </c>
    </row>
    <row r="37" spans="1:11" x14ac:dyDescent="0.25">
      <c r="A37" t="s">
        <v>249</v>
      </c>
      <c r="B37" t="s">
        <v>287</v>
      </c>
      <c r="C37" t="s">
        <v>216</v>
      </c>
      <c r="D37">
        <v>2</v>
      </c>
      <c r="E37">
        <v>10</v>
      </c>
      <c r="F37">
        <v>63</v>
      </c>
      <c r="G37">
        <v>12</v>
      </c>
      <c r="H37">
        <v>13</v>
      </c>
      <c r="I37" t="s">
        <v>300</v>
      </c>
    </row>
    <row r="38" spans="1:11" x14ac:dyDescent="0.25">
      <c r="A38" t="s">
        <v>250</v>
      </c>
      <c r="B38" t="s">
        <v>288</v>
      </c>
      <c r="C38" t="s">
        <v>216</v>
      </c>
      <c r="D38">
        <v>8</v>
      </c>
      <c r="E38">
        <v>20</v>
      </c>
      <c r="F38">
        <v>44</v>
      </c>
      <c r="G38">
        <v>14</v>
      </c>
      <c r="H38">
        <v>13</v>
      </c>
      <c r="J38" t="s">
        <v>301</v>
      </c>
    </row>
    <row r="39" spans="1:11" x14ac:dyDescent="0.25">
      <c r="A39" t="s">
        <v>251</v>
      </c>
      <c r="B39" t="s">
        <v>289</v>
      </c>
      <c r="C39" t="s">
        <v>216</v>
      </c>
      <c r="D39">
        <v>7</v>
      </c>
      <c r="E39">
        <v>14</v>
      </c>
      <c r="F39">
        <v>60</v>
      </c>
      <c r="G39">
        <v>9</v>
      </c>
      <c r="H39">
        <v>10</v>
      </c>
      <c r="I39" t="s">
        <v>301</v>
      </c>
    </row>
    <row r="40" spans="1:11" x14ac:dyDescent="0.25">
      <c r="A40" t="s">
        <v>252</v>
      </c>
      <c r="B40" t="s">
        <v>290</v>
      </c>
      <c r="C40" t="s">
        <v>216</v>
      </c>
      <c r="E40">
        <v>9</v>
      </c>
      <c r="F40">
        <v>79</v>
      </c>
      <c r="G40">
        <v>5</v>
      </c>
      <c r="H40">
        <v>6</v>
      </c>
      <c r="I40" t="s">
        <v>307</v>
      </c>
    </row>
    <row r="41" spans="1:11" x14ac:dyDescent="0.25">
      <c r="A41" t="s">
        <v>253</v>
      </c>
      <c r="B41" t="s">
        <v>291</v>
      </c>
      <c r="C41" t="s">
        <v>216</v>
      </c>
      <c r="D41" t="s">
        <v>310</v>
      </c>
      <c r="E41">
        <v>16</v>
      </c>
      <c r="F41">
        <v>46</v>
      </c>
      <c r="G41">
        <v>21</v>
      </c>
      <c r="H41">
        <v>15</v>
      </c>
      <c r="I41">
        <v>1</v>
      </c>
    </row>
    <row r="42" spans="1:11" x14ac:dyDescent="0.25">
      <c r="A42" t="s">
        <v>507</v>
      </c>
      <c r="B42" t="s">
        <v>292</v>
      </c>
      <c r="C42" t="s">
        <v>216</v>
      </c>
      <c r="D42">
        <v>2</v>
      </c>
      <c r="E42">
        <v>15</v>
      </c>
      <c r="F42">
        <v>59</v>
      </c>
      <c r="G42">
        <v>12</v>
      </c>
      <c r="H42">
        <v>12</v>
      </c>
      <c r="I42" t="s">
        <v>311</v>
      </c>
    </row>
    <row r="43" spans="1:11" x14ac:dyDescent="0.25">
      <c r="A43" t="s">
        <v>508</v>
      </c>
      <c r="B43" t="s">
        <v>293</v>
      </c>
      <c r="C43" t="s">
        <v>216</v>
      </c>
      <c r="D43">
        <v>2</v>
      </c>
      <c r="E43">
        <v>23</v>
      </c>
      <c r="F43">
        <v>57</v>
      </c>
      <c r="G43">
        <v>9</v>
      </c>
      <c r="H43">
        <v>9</v>
      </c>
    </row>
  </sheetData>
  <mergeCells count="1">
    <mergeCell ref="A1:P1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19D31-14EB-405A-8FF8-A6A7E1A137CB}">
  <dimension ref="A1:CD43"/>
  <sheetViews>
    <sheetView topLeftCell="A3" zoomScale="90" zoomScaleNormal="90" workbookViewId="0">
      <selection activeCell="CD46" sqref="CD46"/>
    </sheetView>
  </sheetViews>
  <sheetFormatPr defaultRowHeight="15" x14ac:dyDescent="0.25"/>
  <cols>
    <col min="1" max="1" width="17.7109375" bestFit="1" customWidth="1"/>
    <col min="2" max="2" width="7.42578125" bestFit="1" customWidth="1"/>
    <col min="3" max="3" width="5" bestFit="1" customWidth="1"/>
    <col min="4" max="18" width="4.7109375" bestFit="1" customWidth="1"/>
    <col min="19" max="19" width="20.7109375" bestFit="1" customWidth="1"/>
    <col min="20" max="21" width="4.7109375" bestFit="1" customWidth="1"/>
    <col min="22" max="22" width="13.5703125" bestFit="1" customWidth="1"/>
    <col min="23" max="23" width="4.7109375" bestFit="1" customWidth="1"/>
    <col min="24" max="24" width="11.85546875" bestFit="1" customWidth="1"/>
    <col min="25" max="25" width="4.7109375" bestFit="1" customWidth="1"/>
    <col min="26" max="26" width="15.140625" bestFit="1" customWidth="1"/>
    <col min="27" max="76" width="4.7109375" bestFit="1" customWidth="1"/>
    <col min="77" max="78" width="4.85546875" bestFit="1" customWidth="1"/>
    <col min="79" max="79" width="4.7109375" bestFit="1" customWidth="1"/>
    <col min="80" max="81" width="4.85546875" bestFit="1" customWidth="1"/>
    <col min="82" max="82" width="5.5703125" bestFit="1" customWidth="1"/>
  </cols>
  <sheetData>
    <row r="1" spans="1:82" ht="15.75" x14ac:dyDescent="0.25">
      <c r="A1" s="48" t="s">
        <v>329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t="s">
        <v>441</v>
      </c>
      <c r="V1" t="s">
        <v>442</v>
      </c>
      <c r="X1" t="s">
        <v>445</v>
      </c>
    </row>
    <row r="3" spans="1:82" ht="251.25" x14ac:dyDescent="0.25">
      <c r="A3" s="3" t="s">
        <v>506</v>
      </c>
      <c r="B3" s="3" t="s">
        <v>510</v>
      </c>
      <c r="C3" s="1" t="s">
        <v>0</v>
      </c>
      <c r="D3" s="1" t="s">
        <v>148</v>
      </c>
      <c r="E3" s="1" t="s">
        <v>149</v>
      </c>
      <c r="F3" s="1" t="s">
        <v>150</v>
      </c>
      <c r="G3" s="1" t="s">
        <v>151</v>
      </c>
      <c r="H3" s="1" t="s">
        <v>152</v>
      </c>
      <c r="I3" s="1" t="s">
        <v>334</v>
      </c>
      <c r="J3" s="1" t="s">
        <v>335</v>
      </c>
      <c r="K3" s="1" t="s">
        <v>153</v>
      </c>
      <c r="L3" s="1" t="s">
        <v>154</v>
      </c>
      <c r="M3" s="1" t="s">
        <v>333</v>
      </c>
      <c r="N3" s="1" t="s">
        <v>155</v>
      </c>
      <c r="O3" s="1" t="s">
        <v>338</v>
      </c>
      <c r="P3" s="1" t="s">
        <v>156</v>
      </c>
      <c r="Q3" s="1" t="s">
        <v>157</v>
      </c>
      <c r="R3" s="1" t="s">
        <v>158</v>
      </c>
      <c r="S3" s="1" t="s">
        <v>159</v>
      </c>
      <c r="T3" s="1" t="s">
        <v>160</v>
      </c>
      <c r="U3" s="1" t="s">
        <v>161</v>
      </c>
      <c r="V3" s="1" t="s">
        <v>162</v>
      </c>
      <c r="W3" s="1" t="s">
        <v>163</v>
      </c>
      <c r="X3" s="1" t="s">
        <v>164</v>
      </c>
      <c r="Y3" s="1" t="s">
        <v>165</v>
      </c>
      <c r="Z3" s="1" t="s">
        <v>166</v>
      </c>
      <c r="AA3" s="1" t="s">
        <v>337</v>
      </c>
      <c r="AB3" s="1" t="s">
        <v>167</v>
      </c>
      <c r="AC3" s="1" t="s">
        <v>168</v>
      </c>
      <c r="AD3" s="1" t="s">
        <v>169</v>
      </c>
      <c r="AE3" s="1" t="s">
        <v>170</v>
      </c>
      <c r="AF3" s="1" t="s">
        <v>171</v>
      </c>
      <c r="AG3" s="1" t="s">
        <v>172</v>
      </c>
      <c r="AH3" s="1" t="s">
        <v>173</v>
      </c>
      <c r="AI3" s="1" t="s">
        <v>174</v>
      </c>
      <c r="AJ3" s="1" t="s">
        <v>175</v>
      </c>
      <c r="AK3" s="1" t="s">
        <v>176</v>
      </c>
      <c r="AL3" s="1" t="s">
        <v>177</v>
      </c>
      <c r="AM3" s="1" t="s">
        <v>178</v>
      </c>
      <c r="AN3" s="1" t="s">
        <v>332</v>
      </c>
      <c r="AO3" s="1" t="s">
        <v>179</v>
      </c>
      <c r="AP3" s="1" t="s">
        <v>180</v>
      </c>
      <c r="AQ3" s="1" t="s">
        <v>181</v>
      </c>
      <c r="AR3" s="1" t="s">
        <v>182</v>
      </c>
      <c r="AS3" s="1" t="s">
        <v>183</v>
      </c>
      <c r="AT3" s="1" t="s">
        <v>184</v>
      </c>
      <c r="AU3" s="1" t="s">
        <v>185</v>
      </c>
      <c r="AV3" s="1" t="s">
        <v>503</v>
      </c>
      <c r="AW3" s="1" t="s">
        <v>186</v>
      </c>
      <c r="AX3" s="1" t="s">
        <v>504</v>
      </c>
      <c r="AY3" s="1" t="s">
        <v>187</v>
      </c>
      <c r="AZ3" s="1" t="s">
        <v>188</v>
      </c>
      <c r="BA3" s="1" t="s">
        <v>516</v>
      </c>
      <c r="BB3" s="1" t="s">
        <v>189</v>
      </c>
      <c r="BC3" s="1" t="s">
        <v>190</v>
      </c>
      <c r="BD3" s="1" t="s">
        <v>191</v>
      </c>
      <c r="BE3" s="1" t="s">
        <v>192</v>
      </c>
      <c r="BF3" s="1" t="s">
        <v>193</v>
      </c>
      <c r="BG3" s="1" t="s">
        <v>194</v>
      </c>
      <c r="BH3" s="1" t="s">
        <v>195</v>
      </c>
      <c r="BI3" s="1" t="s">
        <v>196</v>
      </c>
      <c r="BJ3" s="1" t="s">
        <v>197</v>
      </c>
      <c r="BK3" s="1" t="s">
        <v>198</v>
      </c>
      <c r="BL3" s="1" t="s">
        <v>199</v>
      </c>
      <c r="BM3" s="1" t="s">
        <v>200</v>
      </c>
      <c r="BN3" s="1" t="s">
        <v>201</v>
      </c>
      <c r="BO3" s="1" t="s">
        <v>202</v>
      </c>
      <c r="BP3" s="1" t="s">
        <v>203</v>
      </c>
      <c r="BQ3" s="1" t="s">
        <v>204</v>
      </c>
      <c r="BR3" s="1" t="s">
        <v>205</v>
      </c>
      <c r="BS3" s="1" t="s">
        <v>206</v>
      </c>
      <c r="BT3" s="1" t="s">
        <v>207</v>
      </c>
      <c r="BU3" s="1" t="s">
        <v>208</v>
      </c>
      <c r="BV3" s="1" t="s">
        <v>209</v>
      </c>
      <c r="BW3" s="1" t="s">
        <v>210</v>
      </c>
      <c r="BX3" s="1" t="s">
        <v>211</v>
      </c>
      <c r="BY3" s="1" t="s">
        <v>336</v>
      </c>
      <c r="BZ3" s="1" t="s">
        <v>212</v>
      </c>
      <c r="CA3" s="1" t="s">
        <v>213</v>
      </c>
      <c r="CB3" s="1" t="s">
        <v>214</v>
      </c>
      <c r="CC3" s="1" t="s">
        <v>215</v>
      </c>
      <c r="CD3" s="1" t="s">
        <v>517</v>
      </c>
    </row>
    <row r="4" spans="1:82" x14ac:dyDescent="0.25">
      <c r="A4" t="s">
        <v>509</v>
      </c>
      <c r="B4" t="s">
        <v>254</v>
      </c>
      <c r="C4" t="s">
        <v>216</v>
      </c>
      <c r="D4">
        <v>4</v>
      </c>
      <c r="E4">
        <v>1</v>
      </c>
      <c r="F4">
        <v>1</v>
      </c>
      <c r="G4">
        <v>1</v>
      </c>
      <c r="H4">
        <v>12</v>
      </c>
      <c r="I4">
        <v>1</v>
      </c>
      <c r="J4">
        <v>15</v>
      </c>
      <c r="K4">
        <v>2</v>
      </c>
      <c r="L4">
        <v>62</v>
      </c>
      <c r="N4">
        <v>2</v>
      </c>
      <c r="P4">
        <v>1</v>
      </c>
      <c r="Q4">
        <v>1</v>
      </c>
      <c r="R4">
        <v>1</v>
      </c>
      <c r="S4">
        <v>1</v>
      </c>
      <c r="T4">
        <v>1</v>
      </c>
      <c r="U4">
        <v>8</v>
      </c>
      <c r="V4">
        <v>8</v>
      </c>
      <c r="W4">
        <v>53</v>
      </c>
      <c r="X4">
        <v>3</v>
      </c>
      <c r="Y4">
        <v>1</v>
      </c>
      <c r="Z4">
        <v>3</v>
      </c>
      <c r="AA4">
        <v>11</v>
      </c>
      <c r="AB4">
        <v>1</v>
      </c>
      <c r="AC4">
        <v>13</v>
      </c>
      <c r="AD4">
        <v>5</v>
      </c>
      <c r="AE4">
        <v>1</v>
      </c>
      <c r="AF4">
        <v>4</v>
      </c>
      <c r="AG4">
        <v>1</v>
      </c>
      <c r="AH4">
        <v>19</v>
      </c>
      <c r="AI4" t="s">
        <v>331</v>
      </c>
      <c r="AJ4">
        <v>2</v>
      </c>
      <c r="AK4">
        <v>2</v>
      </c>
      <c r="AL4">
        <v>5</v>
      </c>
      <c r="AM4">
        <v>3</v>
      </c>
      <c r="AO4">
        <v>3</v>
      </c>
      <c r="AP4">
        <v>1</v>
      </c>
      <c r="AQ4">
        <v>1</v>
      </c>
      <c r="CD4">
        <f t="shared" ref="CD4:CD43" si="0">SUM(D4:CC4)</f>
        <v>254</v>
      </c>
    </row>
    <row r="5" spans="1:82" x14ac:dyDescent="0.25">
      <c r="A5" t="s">
        <v>217</v>
      </c>
      <c r="B5" t="s">
        <v>255</v>
      </c>
      <c r="C5" t="s">
        <v>216</v>
      </c>
      <c r="D5">
        <v>11</v>
      </c>
      <c r="G5">
        <v>1</v>
      </c>
      <c r="H5">
        <v>5</v>
      </c>
      <c r="I5">
        <v>3</v>
      </c>
      <c r="J5">
        <v>10</v>
      </c>
      <c r="K5">
        <v>3</v>
      </c>
      <c r="L5">
        <v>25</v>
      </c>
      <c r="N5">
        <v>3</v>
      </c>
      <c r="R5">
        <v>1</v>
      </c>
      <c r="T5">
        <v>1</v>
      </c>
      <c r="U5">
        <v>2</v>
      </c>
      <c r="V5">
        <v>1</v>
      </c>
      <c r="W5">
        <v>68</v>
      </c>
      <c r="X5">
        <v>2</v>
      </c>
      <c r="Y5">
        <v>1</v>
      </c>
      <c r="Z5">
        <v>1</v>
      </c>
      <c r="AB5">
        <v>2</v>
      </c>
      <c r="AC5">
        <v>5</v>
      </c>
      <c r="AD5">
        <v>5</v>
      </c>
      <c r="AF5">
        <v>1</v>
      </c>
      <c r="AH5">
        <v>30</v>
      </c>
      <c r="AJ5">
        <v>5</v>
      </c>
      <c r="AK5">
        <v>6</v>
      </c>
      <c r="AL5">
        <v>5</v>
      </c>
      <c r="AM5">
        <v>1</v>
      </c>
      <c r="AO5">
        <v>5</v>
      </c>
      <c r="AP5">
        <v>3</v>
      </c>
      <c r="AQ5">
        <v>10</v>
      </c>
      <c r="AR5">
        <v>1</v>
      </c>
      <c r="AS5">
        <v>1</v>
      </c>
      <c r="AT5">
        <v>7</v>
      </c>
      <c r="AU5">
        <v>2</v>
      </c>
      <c r="AV5">
        <v>2</v>
      </c>
      <c r="CD5">
        <f t="shared" si="0"/>
        <v>229</v>
      </c>
    </row>
    <row r="6" spans="1:82" x14ac:dyDescent="0.25">
      <c r="A6" t="s">
        <v>218</v>
      </c>
      <c r="B6" t="s">
        <v>256</v>
      </c>
      <c r="C6" t="s">
        <v>216</v>
      </c>
      <c r="D6">
        <v>5</v>
      </c>
      <c r="E6">
        <v>1</v>
      </c>
      <c r="F6">
        <v>1</v>
      </c>
      <c r="G6">
        <v>1</v>
      </c>
      <c r="H6">
        <v>3</v>
      </c>
      <c r="I6">
        <v>2</v>
      </c>
      <c r="J6">
        <v>4</v>
      </c>
      <c r="K6">
        <v>3</v>
      </c>
      <c r="L6">
        <v>33</v>
      </c>
      <c r="N6">
        <v>4</v>
      </c>
      <c r="R6">
        <v>1</v>
      </c>
      <c r="U6">
        <v>1</v>
      </c>
      <c r="W6">
        <v>50</v>
      </c>
      <c r="X6">
        <v>1</v>
      </c>
      <c r="Z6">
        <v>1</v>
      </c>
      <c r="AC6">
        <v>10</v>
      </c>
      <c r="AD6">
        <v>7</v>
      </c>
      <c r="AF6">
        <v>2</v>
      </c>
      <c r="AH6">
        <v>34</v>
      </c>
      <c r="AJ6">
        <v>2</v>
      </c>
      <c r="AK6">
        <v>5</v>
      </c>
      <c r="AL6">
        <v>7</v>
      </c>
      <c r="AO6">
        <v>7</v>
      </c>
      <c r="AP6">
        <v>10</v>
      </c>
      <c r="AQ6">
        <v>3</v>
      </c>
      <c r="AR6">
        <v>3</v>
      </c>
      <c r="AT6">
        <v>5</v>
      </c>
      <c r="AU6">
        <v>1</v>
      </c>
      <c r="AW6">
        <v>1</v>
      </c>
      <c r="AX6">
        <v>1</v>
      </c>
      <c r="AY6">
        <v>1</v>
      </c>
      <c r="CD6">
        <f t="shared" si="0"/>
        <v>210</v>
      </c>
    </row>
    <row r="7" spans="1:82" x14ac:dyDescent="0.25">
      <c r="A7" t="s">
        <v>219</v>
      </c>
      <c r="B7" t="s">
        <v>257</v>
      </c>
      <c r="C7" t="s">
        <v>216</v>
      </c>
      <c r="F7">
        <v>14</v>
      </c>
      <c r="G7">
        <v>1</v>
      </c>
      <c r="H7">
        <v>21</v>
      </c>
      <c r="J7">
        <v>12</v>
      </c>
      <c r="L7">
        <v>36</v>
      </c>
      <c r="N7">
        <v>2</v>
      </c>
      <c r="R7">
        <v>2</v>
      </c>
      <c r="T7">
        <v>1</v>
      </c>
      <c r="U7">
        <v>1</v>
      </c>
      <c r="V7">
        <v>2</v>
      </c>
      <c r="W7">
        <v>45</v>
      </c>
      <c r="Z7">
        <v>2</v>
      </c>
      <c r="AC7">
        <v>9</v>
      </c>
      <c r="AD7">
        <v>1</v>
      </c>
      <c r="AF7">
        <v>2</v>
      </c>
      <c r="AJ7">
        <v>3</v>
      </c>
      <c r="AK7" t="s">
        <v>73</v>
      </c>
      <c r="AL7">
        <v>1</v>
      </c>
      <c r="AM7">
        <v>3</v>
      </c>
      <c r="AP7">
        <v>6</v>
      </c>
      <c r="AQ7">
        <v>3</v>
      </c>
      <c r="AR7">
        <v>1</v>
      </c>
      <c r="AU7">
        <v>3</v>
      </c>
      <c r="AZ7">
        <v>2</v>
      </c>
      <c r="BA7">
        <v>11</v>
      </c>
      <c r="BB7">
        <v>3</v>
      </c>
      <c r="CD7">
        <f t="shared" si="0"/>
        <v>187</v>
      </c>
    </row>
    <row r="8" spans="1:82" x14ac:dyDescent="0.25">
      <c r="A8" t="s">
        <v>220</v>
      </c>
      <c r="B8" t="s">
        <v>258</v>
      </c>
      <c r="C8" t="s">
        <v>216</v>
      </c>
      <c r="D8">
        <v>1</v>
      </c>
      <c r="F8">
        <v>4</v>
      </c>
      <c r="H8">
        <v>9</v>
      </c>
      <c r="I8">
        <v>1</v>
      </c>
      <c r="J8">
        <v>23</v>
      </c>
      <c r="K8">
        <v>1</v>
      </c>
      <c r="L8">
        <v>21</v>
      </c>
      <c r="N8">
        <v>1</v>
      </c>
      <c r="R8">
        <v>2</v>
      </c>
      <c r="T8">
        <v>1</v>
      </c>
      <c r="U8">
        <v>2</v>
      </c>
      <c r="V8">
        <v>1</v>
      </c>
      <c r="W8">
        <v>79</v>
      </c>
      <c r="Y8">
        <v>1</v>
      </c>
      <c r="Z8">
        <v>2</v>
      </c>
      <c r="AC8">
        <v>7</v>
      </c>
      <c r="AD8">
        <v>9</v>
      </c>
      <c r="AF8">
        <v>1</v>
      </c>
      <c r="AH8">
        <v>10</v>
      </c>
      <c r="AI8">
        <v>6</v>
      </c>
      <c r="AJ8">
        <v>2</v>
      </c>
      <c r="AM8">
        <v>2</v>
      </c>
      <c r="AP8">
        <v>5</v>
      </c>
      <c r="AQ8">
        <v>3</v>
      </c>
      <c r="AR8">
        <v>2</v>
      </c>
      <c r="AU8">
        <v>2</v>
      </c>
      <c r="AZ8">
        <v>2</v>
      </c>
      <c r="BB8">
        <v>2</v>
      </c>
      <c r="BC8">
        <v>7</v>
      </c>
      <c r="BD8">
        <v>1</v>
      </c>
      <c r="BE8">
        <v>1</v>
      </c>
      <c r="CC8" t="s">
        <v>71</v>
      </c>
      <c r="CD8">
        <f t="shared" si="0"/>
        <v>211</v>
      </c>
    </row>
    <row r="9" spans="1:82" x14ac:dyDescent="0.25">
      <c r="A9" t="s">
        <v>221</v>
      </c>
      <c r="B9" t="s">
        <v>265</v>
      </c>
      <c r="C9" t="s">
        <v>216</v>
      </c>
      <c r="D9">
        <v>4</v>
      </c>
      <c r="F9">
        <v>10</v>
      </c>
      <c r="H9">
        <v>12</v>
      </c>
      <c r="I9">
        <v>2</v>
      </c>
      <c r="J9">
        <v>19</v>
      </c>
      <c r="K9">
        <v>1</v>
      </c>
      <c r="L9">
        <v>18</v>
      </c>
      <c r="N9">
        <v>2</v>
      </c>
      <c r="R9">
        <v>2</v>
      </c>
      <c r="U9">
        <v>4</v>
      </c>
      <c r="V9">
        <v>3</v>
      </c>
      <c r="W9">
        <v>46</v>
      </c>
      <c r="Z9">
        <v>2</v>
      </c>
      <c r="AC9">
        <v>7</v>
      </c>
      <c r="AD9">
        <v>11</v>
      </c>
      <c r="AF9">
        <v>2</v>
      </c>
      <c r="AG9">
        <v>1</v>
      </c>
      <c r="AH9">
        <v>7</v>
      </c>
      <c r="AI9">
        <v>21</v>
      </c>
      <c r="AJ9">
        <v>5</v>
      </c>
      <c r="AL9">
        <v>7</v>
      </c>
      <c r="AM9">
        <v>1</v>
      </c>
      <c r="AP9">
        <v>13</v>
      </c>
      <c r="AQ9">
        <v>2</v>
      </c>
      <c r="AR9">
        <v>11</v>
      </c>
      <c r="AU9">
        <v>2</v>
      </c>
      <c r="AZ9">
        <v>2</v>
      </c>
      <c r="BB9">
        <v>2</v>
      </c>
      <c r="BC9">
        <v>11</v>
      </c>
      <c r="BD9">
        <v>1</v>
      </c>
      <c r="BF9">
        <v>1</v>
      </c>
      <c r="BG9">
        <v>1</v>
      </c>
      <c r="CD9">
        <f t="shared" si="0"/>
        <v>233</v>
      </c>
    </row>
    <row r="10" spans="1:82" x14ac:dyDescent="0.25">
      <c r="A10" t="s">
        <v>312</v>
      </c>
      <c r="B10" t="s">
        <v>259</v>
      </c>
      <c r="C10" t="s">
        <v>216</v>
      </c>
      <c r="D10">
        <v>2</v>
      </c>
      <c r="E10">
        <v>2</v>
      </c>
      <c r="F10">
        <v>3</v>
      </c>
      <c r="H10">
        <v>6</v>
      </c>
      <c r="I10">
        <v>3</v>
      </c>
      <c r="J10">
        <v>43</v>
      </c>
      <c r="K10">
        <v>1</v>
      </c>
      <c r="L10">
        <v>21</v>
      </c>
      <c r="R10">
        <v>1</v>
      </c>
      <c r="T10">
        <v>2</v>
      </c>
      <c r="U10">
        <v>2</v>
      </c>
      <c r="V10">
        <v>2</v>
      </c>
      <c r="W10">
        <v>51</v>
      </c>
      <c r="Z10">
        <v>3</v>
      </c>
      <c r="AC10">
        <v>9</v>
      </c>
      <c r="AD10">
        <v>2</v>
      </c>
      <c r="AF10">
        <v>1</v>
      </c>
      <c r="AH10">
        <v>8</v>
      </c>
      <c r="AI10">
        <v>28</v>
      </c>
      <c r="AJ10">
        <v>7</v>
      </c>
      <c r="AL10">
        <v>8</v>
      </c>
      <c r="AM10">
        <v>1</v>
      </c>
      <c r="AP10">
        <v>21</v>
      </c>
      <c r="AQ10">
        <v>3</v>
      </c>
      <c r="AR10">
        <v>5</v>
      </c>
      <c r="AU10">
        <v>1</v>
      </c>
      <c r="AX10">
        <v>1</v>
      </c>
      <c r="AZ10">
        <v>2</v>
      </c>
      <c r="BB10">
        <v>3</v>
      </c>
      <c r="BC10">
        <v>14</v>
      </c>
      <c r="BD10">
        <v>6</v>
      </c>
      <c r="BF10">
        <v>1</v>
      </c>
      <c r="BH10">
        <v>1</v>
      </c>
      <c r="BI10">
        <v>2</v>
      </c>
      <c r="CD10">
        <f t="shared" si="0"/>
        <v>266</v>
      </c>
    </row>
    <row r="11" spans="1:82" x14ac:dyDescent="0.25">
      <c r="A11" t="s">
        <v>313</v>
      </c>
      <c r="B11" t="s">
        <v>260</v>
      </c>
      <c r="C11" t="s">
        <v>216</v>
      </c>
      <c r="E11">
        <v>10</v>
      </c>
      <c r="F11">
        <v>1</v>
      </c>
      <c r="H11">
        <v>15</v>
      </c>
      <c r="I11">
        <v>1</v>
      </c>
      <c r="J11">
        <v>24</v>
      </c>
      <c r="L11">
        <v>14</v>
      </c>
      <c r="T11">
        <v>1</v>
      </c>
      <c r="U11">
        <v>1</v>
      </c>
      <c r="V11">
        <v>1</v>
      </c>
      <c r="W11">
        <v>69</v>
      </c>
      <c r="Z11">
        <v>2</v>
      </c>
      <c r="AC11">
        <v>4</v>
      </c>
      <c r="AF11">
        <v>1</v>
      </c>
      <c r="AH11">
        <v>2</v>
      </c>
      <c r="AI11">
        <v>17</v>
      </c>
      <c r="AJ11">
        <v>2</v>
      </c>
      <c r="AL11">
        <v>2</v>
      </c>
      <c r="AM11">
        <v>1</v>
      </c>
      <c r="AP11">
        <v>3</v>
      </c>
      <c r="AQ11">
        <v>3</v>
      </c>
      <c r="AR11">
        <v>2</v>
      </c>
      <c r="AU11" t="s">
        <v>75</v>
      </c>
      <c r="AZ11">
        <v>3</v>
      </c>
      <c r="BB11">
        <v>2</v>
      </c>
      <c r="BC11">
        <v>1</v>
      </c>
      <c r="BG11">
        <v>1</v>
      </c>
      <c r="BI11">
        <v>1</v>
      </c>
      <c r="BJ11">
        <v>20</v>
      </c>
      <c r="CD11">
        <f t="shared" si="0"/>
        <v>204</v>
      </c>
    </row>
    <row r="12" spans="1:82" x14ac:dyDescent="0.25">
      <c r="A12" t="s">
        <v>314</v>
      </c>
      <c r="B12" t="s">
        <v>261</v>
      </c>
      <c r="C12" t="s">
        <v>216</v>
      </c>
      <c r="D12">
        <v>7</v>
      </c>
      <c r="E12">
        <v>4</v>
      </c>
      <c r="F12">
        <v>3</v>
      </c>
      <c r="H12">
        <v>9</v>
      </c>
      <c r="I12">
        <v>2</v>
      </c>
      <c r="J12">
        <v>16</v>
      </c>
      <c r="L12">
        <v>17</v>
      </c>
      <c r="N12">
        <v>1</v>
      </c>
      <c r="R12">
        <v>1</v>
      </c>
      <c r="T12">
        <v>2</v>
      </c>
      <c r="V12">
        <v>2</v>
      </c>
      <c r="W12">
        <v>74</v>
      </c>
      <c r="AC12">
        <v>6</v>
      </c>
      <c r="AF12">
        <v>3</v>
      </c>
      <c r="AH12">
        <v>7</v>
      </c>
      <c r="AI12">
        <v>21</v>
      </c>
      <c r="AJ12">
        <v>3</v>
      </c>
      <c r="AL12">
        <v>2</v>
      </c>
      <c r="AM12">
        <v>1</v>
      </c>
      <c r="AP12">
        <v>1</v>
      </c>
      <c r="AQ12">
        <v>2</v>
      </c>
      <c r="AR12">
        <v>1</v>
      </c>
      <c r="AX12">
        <v>1</v>
      </c>
      <c r="AZ12">
        <v>2</v>
      </c>
      <c r="BB12">
        <v>3</v>
      </c>
      <c r="BC12">
        <v>2</v>
      </c>
      <c r="BG12">
        <v>2</v>
      </c>
      <c r="BH12">
        <v>1</v>
      </c>
      <c r="BK12">
        <v>1</v>
      </c>
      <c r="CD12">
        <f t="shared" si="0"/>
        <v>197</v>
      </c>
    </row>
    <row r="13" spans="1:82" x14ac:dyDescent="0.25">
      <c r="A13" t="s">
        <v>225</v>
      </c>
      <c r="B13" t="s">
        <v>262</v>
      </c>
      <c r="C13" t="s">
        <v>216</v>
      </c>
      <c r="D13">
        <v>2</v>
      </c>
      <c r="E13">
        <v>3</v>
      </c>
      <c r="F13">
        <v>2</v>
      </c>
      <c r="H13">
        <v>4</v>
      </c>
      <c r="I13">
        <v>2</v>
      </c>
      <c r="J13">
        <v>30</v>
      </c>
      <c r="L13">
        <v>13</v>
      </c>
      <c r="N13">
        <v>2</v>
      </c>
      <c r="R13">
        <v>2</v>
      </c>
      <c r="U13">
        <v>1</v>
      </c>
      <c r="V13">
        <v>1</v>
      </c>
      <c r="W13">
        <v>46</v>
      </c>
      <c r="AC13">
        <v>2</v>
      </c>
      <c r="AH13">
        <v>3</v>
      </c>
      <c r="AI13">
        <v>58</v>
      </c>
      <c r="AJ13">
        <v>4</v>
      </c>
      <c r="AL13">
        <v>2</v>
      </c>
      <c r="AM13">
        <v>1</v>
      </c>
      <c r="AP13">
        <v>8</v>
      </c>
      <c r="AQ13">
        <v>2</v>
      </c>
      <c r="AR13">
        <v>3</v>
      </c>
      <c r="AW13">
        <v>2</v>
      </c>
      <c r="AZ13">
        <v>2</v>
      </c>
      <c r="BB13">
        <v>9</v>
      </c>
      <c r="BC13">
        <v>13</v>
      </c>
      <c r="BD13">
        <v>1</v>
      </c>
      <c r="BG13">
        <v>1</v>
      </c>
      <c r="BH13">
        <v>1</v>
      </c>
      <c r="BI13">
        <v>1</v>
      </c>
      <c r="CD13">
        <f t="shared" si="0"/>
        <v>221</v>
      </c>
    </row>
    <row r="14" spans="1:82" x14ac:dyDescent="0.25">
      <c r="A14" t="s">
        <v>315</v>
      </c>
      <c r="B14" t="s">
        <v>263</v>
      </c>
      <c r="C14" t="s">
        <v>216</v>
      </c>
      <c r="F14">
        <v>3</v>
      </c>
      <c r="H14">
        <v>2</v>
      </c>
      <c r="J14">
        <v>6</v>
      </c>
      <c r="L14">
        <v>48</v>
      </c>
      <c r="N14">
        <v>2</v>
      </c>
      <c r="R14">
        <v>3</v>
      </c>
      <c r="U14">
        <v>1</v>
      </c>
      <c r="W14">
        <v>86</v>
      </c>
      <c r="AH14">
        <v>2</v>
      </c>
      <c r="AI14">
        <v>20</v>
      </c>
      <c r="AJ14">
        <v>3</v>
      </c>
      <c r="AL14">
        <v>5</v>
      </c>
      <c r="AM14">
        <v>1</v>
      </c>
      <c r="AR14">
        <v>1</v>
      </c>
      <c r="AX14">
        <v>1</v>
      </c>
      <c r="BB14">
        <v>2</v>
      </c>
      <c r="BC14">
        <v>3</v>
      </c>
      <c r="BH14">
        <v>1</v>
      </c>
      <c r="CD14">
        <f t="shared" si="0"/>
        <v>190</v>
      </c>
    </row>
    <row r="15" spans="1:82" x14ac:dyDescent="0.25">
      <c r="A15" t="s">
        <v>227</v>
      </c>
      <c r="B15" t="s">
        <v>264</v>
      </c>
      <c r="C15" t="s">
        <v>216</v>
      </c>
      <c r="D15">
        <v>1</v>
      </c>
      <c r="E15">
        <v>3</v>
      </c>
      <c r="F15">
        <v>3</v>
      </c>
      <c r="H15">
        <v>7</v>
      </c>
      <c r="I15">
        <v>5</v>
      </c>
      <c r="J15">
        <v>32</v>
      </c>
      <c r="L15">
        <v>11</v>
      </c>
      <c r="N15">
        <v>1</v>
      </c>
      <c r="R15">
        <v>2</v>
      </c>
      <c r="T15">
        <v>2</v>
      </c>
      <c r="U15">
        <v>2</v>
      </c>
      <c r="V15">
        <v>1</v>
      </c>
      <c r="W15">
        <v>52</v>
      </c>
      <c r="AB15" t="s">
        <v>73</v>
      </c>
      <c r="AC15">
        <v>2</v>
      </c>
      <c r="AG15">
        <v>1</v>
      </c>
      <c r="AH15">
        <v>7</v>
      </c>
      <c r="AI15">
        <v>36</v>
      </c>
      <c r="AJ15">
        <v>2</v>
      </c>
      <c r="AK15">
        <v>1</v>
      </c>
      <c r="AL15">
        <v>4</v>
      </c>
      <c r="AP15">
        <v>4</v>
      </c>
      <c r="AQ15">
        <v>2</v>
      </c>
      <c r="AU15">
        <v>1</v>
      </c>
      <c r="AW15">
        <v>2</v>
      </c>
      <c r="AX15">
        <v>1</v>
      </c>
      <c r="AZ15">
        <v>1</v>
      </c>
      <c r="BB15">
        <v>2</v>
      </c>
      <c r="BC15">
        <v>9</v>
      </c>
      <c r="BD15">
        <v>1</v>
      </c>
      <c r="BE15">
        <v>1</v>
      </c>
      <c r="BK15">
        <v>2</v>
      </c>
      <c r="CD15">
        <f t="shared" si="0"/>
        <v>201</v>
      </c>
    </row>
    <row r="16" spans="1:82" x14ac:dyDescent="0.25">
      <c r="A16" t="s">
        <v>228</v>
      </c>
      <c r="B16" t="s">
        <v>266</v>
      </c>
      <c r="C16" t="s">
        <v>216</v>
      </c>
      <c r="D16">
        <v>1</v>
      </c>
      <c r="F16">
        <v>3</v>
      </c>
      <c r="H16">
        <v>8</v>
      </c>
      <c r="I16">
        <v>8</v>
      </c>
      <c r="J16">
        <v>9</v>
      </c>
      <c r="K16">
        <v>1</v>
      </c>
      <c r="L16">
        <v>24</v>
      </c>
      <c r="N16">
        <v>1</v>
      </c>
      <c r="Q16">
        <v>1</v>
      </c>
      <c r="R16">
        <v>2</v>
      </c>
      <c r="U16">
        <v>1</v>
      </c>
      <c r="V16">
        <v>4</v>
      </c>
      <c r="W16">
        <v>81</v>
      </c>
      <c r="AF16">
        <v>1</v>
      </c>
      <c r="AH16">
        <v>6</v>
      </c>
      <c r="AI16">
        <v>17</v>
      </c>
      <c r="AJ16">
        <v>4</v>
      </c>
      <c r="AL16">
        <v>5</v>
      </c>
      <c r="AP16">
        <v>3</v>
      </c>
      <c r="AR16">
        <v>3</v>
      </c>
      <c r="AW16">
        <v>1</v>
      </c>
      <c r="AZ16">
        <v>1</v>
      </c>
      <c r="BB16">
        <v>2</v>
      </c>
      <c r="BC16">
        <v>2</v>
      </c>
      <c r="BD16">
        <v>3</v>
      </c>
      <c r="BF16">
        <v>1</v>
      </c>
      <c r="BL16">
        <v>1</v>
      </c>
      <c r="CD16">
        <f t="shared" si="0"/>
        <v>194</v>
      </c>
    </row>
    <row r="17" spans="1:82" x14ac:dyDescent="0.25">
      <c r="A17" t="s">
        <v>229</v>
      </c>
      <c r="B17" t="s">
        <v>267</v>
      </c>
      <c r="C17" t="s">
        <v>216</v>
      </c>
      <c r="E17">
        <v>1</v>
      </c>
      <c r="F17">
        <v>10</v>
      </c>
      <c r="H17">
        <v>12</v>
      </c>
      <c r="I17">
        <v>10</v>
      </c>
      <c r="J17">
        <v>14</v>
      </c>
      <c r="L17">
        <v>26</v>
      </c>
      <c r="N17">
        <v>1</v>
      </c>
      <c r="U17">
        <v>1</v>
      </c>
      <c r="V17">
        <v>2</v>
      </c>
      <c r="W17">
        <v>96</v>
      </c>
      <c r="AF17">
        <v>2</v>
      </c>
      <c r="AH17">
        <v>3</v>
      </c>
      <c r="AI17">
        <v>11</v>
      </c>
      <c r="AJ17">
        <v>1</v>
      </c>
      <c r="AL17">
        <v>2</v>
      </c>
      <c r="AM17">
        <v>1</v>
      </c>
      <c r="AZ17">
        <v>2</v>
      </c>
      <c r="BL17">
        <v>2</v>
      </c>
      <c r="CD17">
        <f t="shared" si="0"/>
        <v>197</v>
      </c>
    </row>
    <row r="18" spans="1:82" x14ac:dyDescent="0.25">
      <c r="A18" t="s">
        <v>230</v>
      </c>
      <c r="B18" t="s">
        <v>268</v>
      </c>
      <c r="C18" t="s">
        <v>216</v>
      </c>
      <c r="D18">
        <v>2</v>
      </c>
      <c r="E18">
        <v>2</v>
      </c>
      <c r="F18">
        <v>2</v>
      </c>
      <c r="G18">
        <v>1</v>
      </c>
      <c r="H18">
        <v>3</v>
      </c>
      <c r="I18">
        <v>2</v>
      </c>
      <c r="J18">
        <v>5</v>
      </c>
      <c r="K18">
        <v>1</v>
      </c>
      <c r="L18">
        <v>7</v>
      </c>
      <c r="N18">
        <v>1</v>
      </c>
      <c r="R18">
        <v>1</v>
      </c>
      <c r="T18">
        <v>1</v>
      </c>
      <c r="U18">
        <v>1</v>
      </c>
      <c r="V18">
        <v>1</v>
      </c>
      <c r="W18">
        <v>39</v>
      </c>
      <c r="AF18">
        <v>4</v>
      </c>
      <c r="AH18">
        <v>4</v>
      </c>
      <c r="AI18">
        <v>69</v>
      </c>
      <c r="AJ18">
        <v>2</v>
      </c>
      <c r="AK18">
        <v>1</v>
      </c>
      <c r="AL18">
        <v>8</v>
      </c>
      <c r="AM18">
        <v>1</v>
      </c>
      <c r="AO18">
        <v>1</v>
      </c>
      <c r="AP18">
        <v>14</v>
      </c>
      <c r="AQ18">
        <v>2</v>
      </c>
      <c r="AR18">
        <v>2</v>
      </c>
      <c r="AU18">
        <v>1</v>
      </c>
      <c r="AW18">
        <v>2</v>
      </c>
      <c r="AX18">
        <v>1</v>
      </c>
      <c r="AZ18">
        <v>3</v>
      </c>
      <c r="BC18">
        <v>6</v>
      </c>
      <c r="BD18">
        <v>1</v>
      </c>
      <c r="BG18">
        <v>1</v>
      </c>
      <c r="BH18">
        <v>1</v>
      </c>
      <c r="BK18">
        <v>1</v>
      </c>
      <c r="BL18">
        <v>11</v>
      </c>
      <c r="CD18">
        <f t="shared" si="0"/>
        <v>205</v>
      </c>
    </row>
    <row r="19" spans="1:82" x14ac:dyDescent="0.25">
      <c r="A19" t="s">
        <v>316</v>
      </c>
      <c r="B19" t="s">
        <v>269</v>
      </c>
      <c r="C19" t="s">
        <v>216</v>
      </c>
      <c r="D19">
        <v>7</v>
      </c>
      <c r="E19">
        <v>5</v>
      </c>
      <c r="F19">
        <v>1</v>
      </c>
      <c r="H19">
        <v>1</v>
      </c>
      <c r="I19">
        <v>1</v>
      </c>
      <c r="J19">
        <v>16</v>
      </c>
      <c r="L19">
        <v>31</v>
      </c>
      <c r="N19">
        <v>1</v>
      </c>
      <c r="R19">
        <v>1</v>
      </c>
      <c r="U19">
        <v>7</v>
      </c>
      <c r="W19">
        <v>54</v>
      </c>
      <c r="AF19">
        <v>1</v>
      </c>
      <c r="AH19" t="s">
        <v>73</v>
      </c>
      <c r="AI19">
        <v>63</v>
      </c>
      <c r="AJ19">
        <v>10</v>
      </c>
      <c r="AP19">
        <v>1</v>
      </c>
      <c r="AQ19">
        <v>1</v>
      </c>
      <c r="AU19">
        <v>3</v>
      </c>
      <c r="AX19">
        <v>1</v>
      </c>
      <c r="BC19">
        <v>3</v>
      </c>
      <c r="BG19">
        <v>1</v>
      </c>
      <c r="BH19">
        <v>2</v>
      </c>
      <c r="BK19">
        <v>1</v>
      </c>
      <c r="BL19">
        <v>11</v>
      </c>
      <c r="BM19">
        <v>2</v>
      </c>
      <c r="CD19">
        <f t="shared" si="0"/>
        <v>225</v>
      </c>
    </row>
    <row r="20" spans="1:82" x14ac:dyDescent="0.25">
      <c r="A20" t="s">
        <v>317</v>
      </c>
      <c r="B20" t="s">
        <v>270</v>
      </c>
      <c r="C20" t="s">
        <v>216</v>
      </c>
      <c r="D20">
        <v>2</v>
      </c>
      <c r="E20">
        <v>2</v>
      </c>
      <c r="F20">
        <v>2</v>
      </c>
      <c r="G20">
        <v>1</v>
      </c>
      <c r="H20">
        <v>9</v>
      </c>
      <c r="I20">
        <v>25</v>
      </c>
      <c r="J20">
        <v>12</v>
      </c>
      <c r="L20">
        <v>16</v>
      </c>
      <c r="N20">
        <v>5</v>
      </c>
      <c r="R20">
        <v>2</v>
      </c>
      <c r="S20">
        <v>2</v>
      </c>
      <c r="T20">
        <v>1</v>
      </c>
      <c r="U20">
        <v>3</v>
      </c>
      <c r="V20">
        <v>1</v>
      </c>
      <c r="W20">
        <v>70</v>
      </c>
      <c r="AD20">
        <v>1</v>
      </c>
      <c r="AF20">
        <v>4</v>
      </c>
      <c r="AH20">
        <v>7</v>
      </c>
      <c r="AI20">
        <v>6</v>
      </c>
      <c r="AJ20">
        <v>13</v>
      </c>
      <c r="AK20">
        <v>1</v>
      </c>
      <c r="AL20">
        <v>2</v>
      </c>
      <c r="AP20">
        <v>7</v>
      </c>
      <c r="AQ20">
        <v>2</v>
      </c>
      <c r="AR20">
        <v>1</v>
      </c>
      <c r="AU20">
        <v>1</v>
      </c>
      <c r="AW20">
        <v>3</v>
      </c>
      <c r="AX20">
        <v>1</v>
      </c>
      <c r="AZ20">
        <v>2</v>
      </c>
      <c r="BC20">
        <v>9</v>
      </c>
      <c r="BD20">
        <v>2</v>
      </c>
      <c r="BG20">
        <v>1</v>
      </c>
      <c r="BH20">
        <v>2</v>
      </c>
      <c r="BI20">
        <v>1</v>
      </c>
      <c r="BK20">
        <v>2</v>
      </c>
      <c r="BM20">
        <v>4</v>
      </c>
      <c r="CD20">
        <f t="shared" si="0"/>
        <v>225</v>
      </c>
    </row>
    <row r="21" spans="1:82" x14ac:dyDescent="0.25">
      <c r="A21" t="s">
        <v>233</v>
      </c>
      <c r="B21" t="s">
        <v>271</v>
      </c>
      <c r="C21" t="s">
        <v>216</v>
      </c>
      <c r="D21">
        <v>5</v>
      </c>
      <c r="E21">
        <v>3</v>
      </c>
      <c r="F21">
        <v>3</v>
      </c>
      <c r="G21">
        <v>2</v>
      </c>
      <c r="H21">
        <v>16</v>
      </c>
      <c r="I21">
        <v>5</v>
      </c>
      <c r="J21">
        <v>3</v>
      </c>
      <c r="L21">
        <v>27</v>
      </c>
      <c r="N21">
        <v>6</v>
      </c>
      <c r="R21">
        <v>2</v>
      </c>
      <c r="U21">
        <v>2</v>
      </c>
      <c r="V21">
        <v>2</v>
      </c>
      <c r="W21">
        <v>61</v>
      </c>
      <c r="AH21">
        <v>9</v>
      </c>
      <c r="AI21">
        <v>9</v>
      </c>
      <c r="AJ21">
        <v>2</v>
      </c>
      <c r="AL21">
        <v>2</v>
      </c>
      <c r="AM21">
        <v>2</v>
      </c>
      <c r="AP21">
        <v>8</v>
      </c>
      <c r="AQ21">
        <v>8</v>
      </c>
      <c r="AR21">
        <v>2</v>
      </c>
      <c r="AU21">
        <v>1</v>
      </c>
      <c r="AW21">
        <v>2</v>
      </c>
      <c r="AX21">
        <v>2</v>
      </c>
      <c r="AY21">
        <v>4</v>
      </c>
      <c r="AZ21">
        <v>2</v>
      </c>
      <c r="BC21">
        <v>10</v>
      </c>
      <c r="BD21">
        <v>1</v>
      </c>
      <c r="BG21">
        <v>2</v>
      </c>
      <c r="BI21">
        <v>2</v>
      </c>
      <c r="BK21">
        <v>2</v>
      </c>
      <c r="BM21">
        <v>2</v>
      </c>
      <c r="BN21">
        <v>2</v>
      </c>
      <c r="BO21">
        <v>1</v>
      </c>
      <c r="CD21">
        <f t="shared" si="0"/>
        <v>212</v>
      </c>
    </row>
    <row r="22" spans="1:82" x14ac:dyDescent="0.25">
      <c r="A22" t="s">
        <v>234</v>
      </c>
      <c r="B22" t="s">
        <v>272</v>
      </c>
      <c r="C22" t="s">
        <v>216</v>
      </c>
      <c r="D22">
        <v>1</v>
      </c>
      <c r="E22">
        <v>5</v>
      </c>
      <c r="F22">
        <v>2</v>
      </c>
      <c r="H22">
        <v>7</v>
      </c>
      <c r="I22">
        <v>2</v>
      </c>
      <c r="J22">
        <v>3</v>
      </c>
      <c r="L22">
        <v>18</v>
      </c>
      <c r="N22">
        <v>2</v>
      </c>
      <c r="R22">
        <v>2</v>
      </c>
      <c r="S22">
        <v>4</v>
      </c>
      <c r="T22">
        <v>3</v>
      </c>
      <c r="U22">
        <v>1</v>
      </c>
      <c r="V22">
        <v>1</v>
      </c>
      <c r="W22">
        <v>59</v>
      </c>
      <c r="AE22">
        <v>2</v>
      </c>
      <c r="AH22">
        <v>6</v>
      </c>
      <c r="AI22">
        <v>43</v>
      </c>
      <c r="AJ22">
        <v>1</v>
      </c>
      <c r="AK22">
        <v>2</v>
      </c>
      <c r="AL22">
        <v>4</v>
      </c>
      <c r="AM22">
        <v>2</v>
      </c>
      <c r="AP22">
        <v>19</v>
      </c>
      <c r="AQ22">
        <v>3</v>
      </c>
      <c r="AU22">
        <v>1</v>
      </c>
      <c r="AW22">
        <v>3</v>
      </c>
      <c r="BC22">
        <v>21</v>
      </c>
      <c r="BK22">
        <v>2</v>
      </c>
      <c r="BM22">
        <v>8</v>
      </c>
      <c r="BN22">
        <v>2</v>
      </c>
      <c r="CD22">
        <f t="shared" si="0"/>
        <v>229</v>
      </c>
    </row>
    <row r="23" spans="1:82" x14ac:dyDescent="0.25">
      <c r="A23" t="s">
        <v>235</v>
      </c>
      <c r="B23" t="s">
        <v>273</v>
      </c>
      <c r="C23" t="s">
        <v>216</v>
      </c>
      <c r="D23">
        <v>2</v>
      </c>
      <c r="E23">
        <v>1</v>
      </c>
      <c r="F23">
        <v>2</v>
      </c>
      <c r="G23">
        <v>1</v>
      </c>
      <c r="H23">
        <v>6</v>
      </c>
      <c r="I23">
        <v>3</v>
      </c>
      <c r="J23">
        <v>1</v>
      </c>
      <c r="K23">
        <v>1</v>
      </c>
      <c r="L23">
        <v>19</v>
      </c>
      <c r="N23">
        <v>1</v>
      </c>
      <c r="P23">
        <v>1</v>
      </c>
      <c r="R23">
        <v>1</v>
      </c>
      <c r="S23">
        <v>1</v>
      </c>
      <c r="T23">
        <v>3</v>
      </c>
      <c r="U23">
        <v>3</v>
      </c>
      <c r="V23">
        <v>2</v>
      </c>
      <c r="W23">
        <v>62</v>
      </c>
      <c r="AF23">
        <v>2</v>
      </c>
      <c r="AH23">
        <v>5</v>
      </c>
      <c r="AI23">
        <v>57</v>
      </c>
      <c r="AJ23">
        <v>2</v>
      </c>
      <c r="AM23">
        <v>1</v>
      </c>
      <c r="AP23">
        <v>5</v>
      </c>
      <c r="AQ23">
        <v>3</v>
      </c>
      <c r="AR23">
        <v>1</v>
      </c>
      <c r="AU23">
        <v>1</v>
      </c>
      <c r="AW23">
        <v>1</v>
      </c>
      <c r="AX23">
        <v>1</v>
      </c>
      <c r="AZ23">
        <v>2</v>
      </c>
      <c r="BC23">
        <v>9</v>
      </c>
      <c r="BD23">
        <v>1</v>
      </c>
      <c r="BG23">
        <v>1</v>
      </c>
      <c r="BK23" t="s">
        <v>73</v>
      </c>
      <c r="BM23">
        <v>3</v>
      </c>
      <c r="BN23">
        <v>1</v>
      </c>
      <c r="CD23">
        <f t="shared" si="0"/>
        <v>206</v>
      </c>
    </row>
    <row r="24" spans="1:82" x14ac:dyDescent="0.25">
      <c r="A24" t="s">
        <v>236</v>
      </c>
      <c r="B24" t="s">
        <v>274</v>
      </c>
      <c r="C24" t="s">
        <v>216</v>
      </c>
      <c r="D24">
        <v>2</v>
      </c>
      <c r="E24">
        <v>4</v>
      </c>
      <c r="F24">
        <v>2</v>
      </c>
      <c r="H24">
        <v>7</v>
      </c>
      <c r="I24">
        <v>2</v>
      </c>
      <c r="J24">
        <v>12</v>
      </c>
      <c r="K24">
        <v>2</v>
      </c>
      <c r="L24">
        <v>21</v>
      </c>
      <c r="N24">
        <v>2</v>
      </c>
      <c r="P24">
        <v>4</v>
      </c>
      <c r="R24">
        <v>2</v>
      </c>
      <c r="S24">
        <v>3</v>
      </c>
      <c r="T24">
        <v>1</v>
      </c>
      <c r="U24">
        <v>1</v>
      </c>
      <c r="V24">
        <v>1</v>
      </c>
      <c r="W24">
        <v>71</v>
      </c>
      <c r="AF24">
        <v>2</v>
      </c>
      <c r="AH24">
        <v>6</v>
      </c>
      <c r="AI24">
        <v>26</v>
      </c>
      <c r="AJ24">
        <v>1</v>
      </c>
      <c r="AK24">
        <v>1</v>
      </c>
      <c r="AM24">
        <v>1</v>
      </c>
      <c r="AQ24">
        <v>4</v>
      </c>
      <c r="AX24">
        <v>1</v>
      </c>
      <c r="AZ24">
        <v>2</v>
      </c>
      <c r="BC24">
        <v>11</v>
      </c>
      <c r="BD24">
        <v>1</v>
      </c>
      <c r="BG24">
        <v>1</v>
      </c>
      <c r="BI24">
        <v>1</v>
      </c>
      <c r="BJ24">
        <v>1</v>
      </c>
      <c r="BM24">
        <v>3</v>
      </c>
      <c r="CD24">
        <f t="shared" si="0"/>
        <v>199</v>
      </c>
    </row>
    <row r="25" spans="1:82" x14ac:dyDescent="0.25">
      <c r="A25" t="s">
        <v>237</v>
      </c>
      <c r="B25" t="s">
        <v>275</v>
      </c>
      <c r="C25" t="s">
        <v>216</v>
      </c>
      <c r="D25">
        <v>1</v>
      </c>
      <c r="E25">
        <v>2</v>
      </c>
      <c r="F25">
        <v>1</v>
      </c>
      <c r="H25">
        <v>29</v>
      </c>
      <c r="I25">
        <v>2</v>
      </c>
      <c r="J25">
        <v>4</v>
      </c>
      <c r="K25">
        <v>1</v>
      </c>
      <c r="L25">
        <v>19</v>
      </c>
      <c r="N25">
        <v>2</v>
      </c>
      <c r="P25">
        <v>10</v>
      </c>
      <c r="R25">
        <v>4</v>
      </c>
      <c r="S25">
        <v>1</v>
      </c>
      <c r="T25">
        <v>4</v>
      </c>
      <c r="U25">
        <v>6</v>
      </c>
      <c r="V25">
        <v>5</v>
      </c>
      <c r="W25">
        <v>80</v>
      </c>
      <c r="AH25">
        <v>1</v>
      </c>
      <c r="AI25">
        <v>2</v>
      </c>
      <c r="AJ25">
        <v>2</v>
      </c>
      <c r="AK25">
        <v>1</v>
      </c>
      <c r="AL25">
        <v>1</v>
      </c>
      <c r="AM25">
        <v>2</v>
      </c>
      <c r="AP25">
        <v>7</v>
      </c>
      <c r="AQ25">
        <v>3</v>
      </c>
      <c r="AR25">
        <v>1</v>
      </c>
      <c r="AU25">
        <v>1</v>
      </c>
      <c r="AZ25">
        <v>1</v>
      </c>
      <c r="BC25">
        <v>27</v>
      </c>
      <c r="BD25">
        <v>1</v>
      </c>
      <c r="BG25">
        <v>3</v>
      </c>
      <c r="BI25">
        <v>1</v>
      </c>
      <c r="BK25">
        <v>1</v>
      </c>
      <c r="BM25">
        <v>2</v>
      </c>
      <c r="BN25">
        <v>4</v>
      </c>
      <c r="CD25">
        <f t="shared" si="0"/>
        <v>232</v>
      </c>
    </row>
    <row r="26" spans="1:82" x14ac:dyDescent="0.25">
      <c r="A26" t="s">
        <v>238</v>
      </c>
      <c r="B26" t="s">
        <v>276</v>
      </c>
      <c r="C26" t="s">
        <v>216</v>
      </c>
      <c r="D26">
        <v>2</v>
      </c>
      <c r="E26">
        <v>5</v>
      </c>
      <c r="F26">
        <v>2</v>
      </c>
      <c r="H26">
        <v>10</v>
      </c>
      <c r="I26">
        <v>6</v>
      </c>
      <c r="J26">
        <v>3</v>
      </c>
      <c r="L26">
        <v>41</v>
      </c>
      <c r="N26">
        <v>2</v>
      </c>
      <c r="P26">
        <v>8</v>
      </c>
      <c r="R26">
        <v>1</v>
      </c>
      <c r="S26">
        <v>6</v>
      </c>
      <c r="T26">
        <v>4</v>
      </c>
      <c r="U26">
        <v>5</v>
      </c>
      <c r="W26">
        <v>56</v>
      </c>
      <c r="AF26" t="s">
        <v>73</v>
      </c>
      <c r="AH26">
        <v>2</v>
      </c>
      <c r="AI26">
        <v>2</v>
      </c>
      <c r="AL26">
        <v>1</v>
      </c>
      <c r="AM26">
        <v>1</v>
      </c>
      <c r="AP26">
        <v>7</v>
      </c>
      <c r="AQ26">
        <v>2</v>
      </c>
      <c r="AU26">
        <v>2</v>
      </c>
      <c r="AX26">
        <v>2</v>
      </c>
      <c r="BC26">
        <v>18</v>
      </c>
      <c r="BG26">
        <v>1</v>
      </c>
      <c r="BI26">
        <v>1</v>
      </c>
      <c r="BK26">
        <v>1</v>
      </c>
      <c r="BM26">
        <v>5</v>
      </c>
      <c r="BN26">
        <v>3</v>
      </c>
      <c r="BP26">
        <v>2</v>
      </c>
      <c r="CD26">
        <f t="shared" si="0"/>
        <v>201</v>
      </c>
    </row>
    <row r="27" spans="1:82" x14ac:dyDescent="0.25">
      <c r="A27" t="s">
        <v>239</v>
      </c>
      <c r="B27" t="s">
        <v>277</v>
      </c>
      <c r="C27" t="s">
        <v>216</v>
      </c>
      <c r="D27">
        <v>6</v>
      </c>
      <c r="E27">
        <v>7</v>
      </c>
      <c r="F27">
        <v>2</v>
      </c>
      <c r="H27">
        <v>15</v>
      </c>
      <c r="I27">
        <v>4</v>
      </c>
      <c r="J27">
        <v>1</v>
      </c>
      <c r="L27">
        <v>23</v>
      </c>
      <c r="N27">
        <v>3</v>
      </c>
      <c r="P27">
        <v>12</v>
      </c>
      <c r="R27">
        <v>4</v>
      </c>
      <c r="S27">
        <v>2</v>
      </c>
      <c r="T27">
        <v>3</v>
      </c>
      <c r="U27">
        <v>3</v>
      </c>
      <c r="V27">
        <v>3</v>
      </c>
      <c r="W27">
        <v>47</v>
      </c>
      <c r="AG27">
        <v>1</v>
      </c>
      <c r="AH27">
        <v>4</v>
      </c>
      <c r="AI27">
        <v>3</v>
      </c>
      <c r="AJ27">
        <v>2</v>
      </c>
      <c r="AM27">
        <v>2</v>
      </c>
      <c r="AO27">
        <v>2</v>
      </c>
      <c r="AP27">
        <v>4</v>
      </c>
      <c r="AQ27">
        <v>5</v>
      </c>
      <c r="AR27">
        <v>1</v>
      </c>
      <c r="AV27" t="s">
        <v>73</v>
      </c>
      <c r="AZ27">
        <v>2</v>
      </c>
      <c r="BC27">
        <v>18</v>
      </c>
      <c r="BD27">
        <v>1</v>
      </c>
      <c r="BG27">
        <v>3</v>
      </c>
      <c r="BI27">
        <v>2</v>
      </c>
      <c r="BK27">
        <v>1</v>
      </c>
      <c r="BM27">
        <v>9</v>
      </c>
      <c r="BP27">
        <v>4</v>
      </c>
      <c r="CB27" t="s">
        <v>71</v>
      </c>
      <c r="CD27">
        <f t="shared" si="0"/>
        <v>199</v>
      </c>
    </row>
    <row r="28" spans="1:82" x14ac:dyDescent="0.25">
      <c r="A28" t="s">
        <v>240</v>
      </c>
      <c r="B28" t="s">
        <v>278</v>
      </c>
      <c r="C28" t="s">
        <v>216</v>
      </c>
      <c r="D28">
        <v>2</v>
      </c>
      <c r="E28">
        <v>8</v>
      </c>
      <c r="H28">
        <v>16</v>
      </c>
      <c r="I28">
        <v>5</v>
      </c>
      <c r="J28">
        <v>10</v>
      </c>
      <c r="L28">
        <v>35</v>
      </c>
      <c r="N28">
        <v>2</v>
      </c>
      <c r="P28">
        <v>9</v>
      </c>
      <c r="R28">
        <v>2</v>
      </c>
      <c r="S28">
        <v>2</v>
      </c>
      <c r="T28">
        <v>1</v>
      </c>
      <c r="U28">
        <v>4</v>
      </c>
      <c r="W28">
        <v>58</v>
      </c>
      <c r="AH28">
        <v>3</v>
      </c>
      <c r="AI28">
        <v>2</v>
      </c>
      <c r="AL28">
        <v>1</v>
      </c>
      <c r="AM28">
        <v>2</v>
      </c>
      <c r="AO28">
        <v>1</v>
      </c>
      <c r="AP28">
        <v>2</v>
      </c>
      <c r="AQ28">
        <v>7</v>
      </c>
      <c r="AR28">
        <v>2</v>
      </c>
      <c r="BC28">
        <v>24</v>
      </c>
      <c r="BG28">
        <v>1</v>
      </c>
      <c r="BI28">
        <v>1</v>
      </c>
      <c r="BJ28">
        <v>1</v>
      </c>
      <c r="BK28">
        <v>1</v>
      </c>
      <c r="BM28">
        <v>2</v>
      </c>
      <c r="BN28">
        <v>1</v>
      </c>
      <c r="BQ28">
        <v>1</v>
      </c>
      <c r="CD28">
        <f t="shared" si="0"/>
        <v>206</v>
      </c>
    </row>
    <row r="29" spans="1:82" x14ac:dyDescent="0.25">
      <c r="A29" t="s">
        <v>318</v>
      </c>
      <c r="B29" t="s">
        <v>279</v>
      </c>
      <c r="C29" t="s">
        <v>216</v>
      </c>
      <c r="D29">
        <v>3</v>
      </c>
      <c r="E29">
        <v>5</v>
      </c>
      <c r="F29">
        <v>2</v>
      </c>
      <c r="G29">
        <v>2</v>
      </c>
      <c r="H29">
        <v>22</v>
      </c>
      <c r="I29">
        <v>2</v>
      </c>
      <c r="J29">
        <v>3</v>
      </c>
      <c r="K29">
        <v>2</v>
      </c>
      <c r="L29">
        <v>30</v>
      </c>
      <c r="N29">
        <v>3</v>
      </c>
      <c r="P29">
        <v>14</v>
      </c>
      <c r="Q29">
        <v>1</v>
      </c>
      <c r="R29">
        <v>3</v>
      </c>
      <c r="S29">
        <v>1</v>
      </c>
      <c r="T29">
        <v>2</v>
      </c>
      <c r="U29">
        <v>4</v>
      </c>
      <c r="V29">
        <v>3</v>
      </c>
      <c r="W29">
        <v>56</v>
      </c>
      <c r="AI29">
        <v>2</v>
      </c>
      <c r="AK29">
        <v>1</v>
      </c>
      <c r="AM29">
        <v>2</v>
      </c>
      <c r="AO29">
        <v>2</v>
      </c>
      <c r="AP29">
        <v>1</v>
      </c>
      <c r="AQ29">
        <v>2</v>
      </c>
      <c r="AR29">
        <v>3</v>
      </c>
      <c r="AW29">
        <v>1</v>
      </c>
      <c r="AX29">
        <v>1</v>
      </c>
      <c r="BC29">
        <v>19</v>
      </c>
      <c r="BD29">
        <v>1</v>
      </c>
      <c r="BJ29">
        <v>2</v>
      </c>
      <c r="BK29">
        <v>1</v>
      </c>
      <c r="BL29">
        <v>1</v>
      </c>
      <c r="BM29">
        <v>4</v>
      </c>
      <c r="BN29">
        <v>2</v>
      </c>
      <c r="BR29">
        <v>1</v>
      </c>
      <c r="CD29">
        <f t="shared" si="0"/>
        <v>204</v>
      </c>
    </row>
    <row r="30" spans="1:82" x14ac:dyDescent="0.25">
      <c r="A30" t="s">
        <v>319</v>
      </c>
      <c r="B30" t="s">
        <v>280</v>
      </c>
      <c r="C30" t="s">
        <v>216</v>
      </c>
      <c r="D30">
        <v>4</v>
      </c>
      <c r="E30">
        <v>2</v>
      </c>
      <c r="F30">
        <v>2</v>
      </c>
      <c r="H30">
        <v>13</v>
      </c>
      <c r="I30">
        <v>15</v>
      </c>
      <c r="J30">
        <v>8</v>
      </c>
      <c r="L30">
        <v>32</v>
      </c>
      <c r="N30">
        <v>3</v>
      </c>
      <c r="P30">
        <v>20</v>
      </c>
      <c r="R30">
        <v>2</v>
      </c>
      <c r="S30">
        <v>11</v>
      </c>
      <c r="T30">
        <v>3</v>
      </c>
      <c r="U30">
        <v>2</v>
      </c>
      <c r="V30">
        <v>5</v>
      </c>
      <c r="W30">
        <v>67</v>
      </c>
      <c r="AQ30">
        <v>3</v>
      </c>
      <c r="AR30">
        <v>3</v>
      </c>
      <c r="AX30">
        <v>1</v>
      </c>
      <c r="AY30">
        <v>1</v>
      </c>
      <c r="AZ30">
        <v>2</v>
      </c>
      <c r="BC30">
        <v>16</v>
      </c>
      <c r="BD30">
        <v>2</v>
      </c>
      <c r="BF30">
        <v>1</v>
      </c>
      <c r="BG30">
        <v>1</v>
      </c>
      <c r="BI30">
        <v>2</v>
      </c>
      <c r="BM30">
        <v>2</v>
      </c>
      <c r="BN30">
        <v>2</v>
      </c>
      <c r="BR30">
        <v>2</v>
      </c>
      <c r="BS30">
        <v>1</v>
      </c>
      <c r="CD30">
        <f t="shared" si="0"/>
        <v>228</v>
      </c>
    </row>
    <row r="31" spans="1:82" x14ac:dyDescent="0.25">
      <c r="A31" t="s">
        <v>320</v>
      </c>
      <c r="B31" t="s">
        <v>281</v>
      </c>
      <c r="C31" t="s">
        <v>216</v>
      </c>
      <c r="D31">
        <v>9</v>
      </c>
      <c r="E31">
        <v>6</v>
      </c>
      <c r="F31">
        <v>1</v>
      </c>
      <c r="G31">
        <v>1</v>
      </c>
      <c r="H31">
        <v>18</v>
      </c>
      <c r="I31">
        <v>13</v>
      </c>
      <c r="J31">
        <v>22</v>
      </c>
      <c r="L31">
        <v>16</v>
      </c>
      <c r="N31">
        <v>2</v>
      </c>
      <c r="P31">
        <v>3</v>
      </c>
      <c r="R31">
        <v>1</v>
      </c>
      <c r="S31">
        <v>2</v>
      </c>
      <c r="T31">
        <v>2</v>
      </c>
      <c r="U31">
        <v>1</v>
      </c>
      <c r="V31">
        <v>2</v>
      </c>
      <c r="W31">
        <v>57</v>
      </c>
      <c r="AJ31">
        <v>3</v>
      </c>
      <c r="AM31">
        <v>2</v>
      </c>
      <c r="AO31">
        <v>1</v>
      </c>
      <c r="AP31">
        <v>1</v>
      </c>
      <c r="AQ31">
        <v>4</v>
      </c>
      <c r="AR31">
        <v>3</v>
      </c>
      <c r="AZ31">
        <v>1</v>
      </c>
      <c r="BC31">
        <v>14</v>
      </c>
      <c r="BD31">
        <v>2</v>
      </c>
      <c r="BF31">
        <v>1</v>
      </c>
      <c r="BG31">
        <v>1</v>
      </c>
      <c r="BJ31">
        <v>2</v>
      </c>
      <c r="BL31">
        <v>14</v>
      </c>
      <c r="BM31">
        <v>2</v>
      </c>
      <c r="BT31">
        <v>2</v>
      </c>
      <c r="CD31">
        <f t="shared" si="0"/>
        <v>209</v>
      </c>
    </row>
    <row r="32" spans="1:82" x14ac:dyDescent="0.25">
      <c r="A32" t="s">
        <v>244</v>
      </c>
      <c r="B32" t="s">
        <v>282</v>
      </c>
      <c r="C32" t="s">
        <v>216</v>
      </c>
      <c r="D32">
        <v>2</v>
      </c>
      <c r="E32">
        <v>9</v>
      </c>
      <c r="H32">
        <v>9</v>
      </c>
      <c r="I32">
        <v>2</v>
      </c>
      <c r="J32">
        <v>1</v>
      </c>
      <c r="K32">
        <v>1</v>
      </c>
      <c r="L32">
        <v>18</v>
      </c>
      <c r="N32">
        <v>1</v>
      </c>
      <c r="P32">
        <v>7</v>
      </c>
      <c r="T32">
        <v>6</v>
      </c>
      <c r="U32">
        <v>3</v>
      </c>
      <c r="V32">
        <v>1</v>
      </c>
      <c r="W32">
        <v>39</v>
      </c>
      <c r="AL32">
        <v>2</v>
      </c>
      <c r="AP32">
        <v>1</v>
      </c>
      <c r="AQ32">
        <v>2</v>
      </c>
      <c r="AR32">
        <v>1</v>
      </c>
      <c r="AW32">
        <v>2</v>
      </c>
      <c r="AZ32">
        <v>2</v>
      </c>
      <c r="BC32">
        <v>16</v>
      </c>
      <c r="BF32">
        <v>1</v>
      </c>
      <c r="BG32">
        <v>2</v>
      </c>
      <c r="BJ32">
        <v>2</v>
      </c>
      <c r="BK32">
        <v>1</v>
      </c>
      <c r="BL32">
        <v>69</v>
      </c>
      <c r="BM32">
        <v>3</v>
      </c>
      <c r="BQ32">
        <v>1</v>
      </c>
      <c r="BR32">
        <v>1</v>
      </c>
      <c r="BT32">
        <v>1</v>
      </c>
      <c r="CD32">
        <f t="shared" si="0"/>
        <v>206</v>
      </c>
    </row>
    <row r="33" spans="1:82" x14ac:dyDescent="0.25">
      <c r="A33" t="s">
        <v>321</v>
      </c>
      <c r="B33" t="s">
        <v>283</v>
      </c>
      <c r="C33" t="s">
        <v>216</v>
      </c>
      <c r="D33">
        <v>4</v>
      </c>
      <c r="E33">
        <v>2</v>
      </c>
      <c r="F33">
        <v>1</v>
      </c>
      <c r="H33">
        <v>17</v>
      </c>
      <c r="I33">
        <v>5</v>
      </c>
      <c r="J33">
        <v>9</v>
      </c>
      <c r="L33">
        <v>24</v>
      </c>
      <c r="N33">
        <v>3</v>
      </c>
      <c r="P33">
        <v>2</v>
      </c>
      <c r="T33">
        <v>2</v>
      </c>
      <c r="U33">
        <v>1</v>
      </c>
      <c r="V33">
        <v>5</v>
      </c>
      <c r="W33">
        <v>87</v>
      </c>
      <c r="AJ33">
        <v>2</v>
      </c>
      <c r="AM33">
        <v>2</v>
      </c>
      <c r="AP33">
        <v>1</v>
      </c>
      <c r="AQ33">
        <v>2</v>
      </c>
      <c r="AR33">
        <v>3</v>
      </c>
      <c r="AW33">
        <v>1</v>
      </c>
      <c r="AZ33">
        <v>1</v>
      </c>
      <c r="BC33">
        <v>14</v>
      </c>
      <c r="BG33">
        <v>1</v>
      </c>
      <c r="BI33">
        <v>1</v>
      </c>
      <c r="BJ33">
        <v>1</v>
      </c>
      <c r="BK33">
        <v>1</v>
      </c>
      <c r="BL33">
        <v>5</v>
      </c>
      <c r="BM33">
        <v>2</v>
      </c>
      <c r="BN33">
        <v>1</v>
      </c>
      <c r="BR33">
        <v>3</v>
      </c>
      <c r="BS33">
        <v>1</v>
      </c>
      <c r="BT33">
        <v>1</v>
      </c>
      <c r="CD33">
        <f t="shared" si="0"/>
        <v>205</v>
      </c>
    </row>
    <row r="34" spans="1:82" x14ac:dyDescent="0.25">
      <c r="A34" t="s">
        <v>322</v>
      </c>
      <c r="B34" t="s">
        <v>284</v>
      </c>
      <c r="C34" t="s">
        <v>216</v>
      </c>
      <c r="D34">
        <v>3</v>
      </c>
      <c r="E34">
        <v>10</v>
      </c>
      <c r="G34">
        <v>1</v>
      </c>
      <c r="H34">
        <v>13</v>
      </c>
      <c r="I34">
        <v>5</v>
      </c>
      <c r="J34">
        <v>4</v>
      </c>
      <c r="K34">
        <v>1</v>
      </c>
      <c r="L34">
        <v>20</v>
      </c>
      <c r="N34">
        <v>3</v>
      </c>
      <c r="P34">
        <v>4</v>
      </c>
      <c r="R34">
        <v>1</v>
      </c>
      <c r="S34">
        <v>3</v>
      </c>
      <c r="T34">
        <v>2</v>
      </c>
      <c r="U34">
        <v>1</v>
      </c>
      <c r="V34">
        <v>6</v>
      </c>
      <c r="W34">
        <v>49</v>
      </c>
      <c r="AK34">
        <v>2</v>
      </c>
      <c r="AL34">
        <v>1</v>
      </c>
      <c r="AM34">
        <v>2</v>
      </c>
      <c r="AP34">
        <v>1</v>
      </c>
      <c r="AQ34">
        <v>5</v>
      </c>
      <c r="AR34">
        <v>4</v>
      </c>
      <c r="AW34">
        <v>1</v>
      </c>
      <c r="AX34">
        <v>3</v>
      </c>
      <c r="AZ34">
        <v>2</v>
      </c>
      <c r="BC34">
        <v>36</v>
      </c>
      <c r="BG34">
        <v>2</v>
      </c>
      <c r="BL34">
        <v>15</v>
      </c>
      <c r="BM34">
        <v>2</v>
      </c>
      <c r="BN34">
        <v>2</v>
      </c>
      <c r="BR34">
        <v>3</v>
      </c>
      <c r="BT34">
        <v>4</v>
      </c>
      <c r="BU34">
        <v>2</v>
      </c>
      <c r="CD34">
        <f t="shared" si="0"/>
        <v>213</v>
      </c>
    </row>
    <row r="35" spans="1:82" x14ac:dyDescent="0.25">
      <c r="A35" t="s">
        <v>323</v>
      </c>
      <c r="B35" t="s">
        <v>285</v>
      </c>
      <c r="C35" t="s">
        <v>216</v>
      </c>
      <c r="D35">
        <v>5</v>
      </c>
      <c r="E35">
        <v>7</v>
      </c>
      <c r="F35">
        <v>1</v>
      </c>
      <c r="H35">
        <v>14</v>
      </c>
      <c r="I35">
        <v>4</v>
      </c>
      <c r="J35">
        <v>10</v>
      </c>
      <c r="K35">
        <v>1</v>
      </c>
      <c r="L35">
        <v>13</v>
      </c>
      <c r="N35">
        <v>2</v>
      </c>
      <c r="P35">
        <v>4</v>
      </c>
      <c r="S35">
        <v>1</v>
      </c>
      <c r="T35">
        <v>2</v>
      </c>
      <c r="U35">
        <v>2</v>
      </c>
      <c r="V35">
        <v>3</v>
      </c>
      <c r="W35">
        <v>67</v>
      </c>
      <c r="AM35">
        <v>1</v>
      </c>
      <c r="AO35">
        <v>5</v>
      </c>
      <c r="AP35">
        <v>2</v>
      </c>
      <c r="AQ35">
        <v>5</v>
      </c>
      <c r="AR35">
        <v>3</v>
      </c>
      <c r="AW35">
        <v>1</v>
      </c>
      <c r="AX35">
        <v>1</v>
      </c>
      <c r="AZ35">
        <v>1</v>
      </c>
      <c r="BC35">
        <v>28</v>
      </c>
      <c r="BF35">
        <v>1</v>
      </c>
      <c r="BG35">
        <v>2</v>
      </c>
      <c r="BJ35">
        <v>1</v>
      </c>
      <c r="BL35">
        <v>8</v>
      </c>
      <c r="BM35">
        <v>5</v>
      </c>
      <c r="BN35">
        <v>1</v>
      </c>
      <c r="BT35">
        <v>2</v>
      </c>
      <c r="BU35">
        <v>1</v>
      </c>
      <c r="CD35">
        <f t="shared" si="0"/>
        <v>204</v>
      </c>
    </row>
    <row r="36" spans="1:82" x14ac:dyDescent="0.25">
      <c r="A36" t="s">
        <v>324</v>
      </c>
      <c r="B36" t="s">
        <v>286</v>
      </c>
      <c r="C36" t="s">
        <v>216</v>
      </c>
      <c r="D36">
        <v>3</v>
      </c>
      <c r="E36">
        <v>20</v>
      </c>
      <c r="F36">
        <v>7</v>
      </c>
      <c r="H36">
        <v>7</v>
      </c>
      <c r="I36">
        <v>5</v>
      </c>
      <c r="J36">
        <v>8</v>
      </c>
      <c r="K36">
        <v>1</v>
      </c>
      <c r="L36">
        <v>18</v>
      </c>
      <c r="P36">
        <v>4</v>
      </c>
      <c r="R36">
        <v>1</v>
      </c>
      <c r="T36">
        <v>3</v>
      </c>
      <c r="U36">
        <v>1</v>
      </c>
      <c r="V36">
        <v>4</v>
      </c>
      <c r="W36">
        <v>45</v>
      </c>
      <c r="AM36">
        <v>2</v>
      </c>
      <c r="AO36">
        <v>1</v>
      </c>
      <c r="AP36">
        <v>2</v>
      </c>
      <c r="AQ36">
        <v>1</v>
      </c>
      <c r="AW36">
        <v>4</v>
      </c>
      <c r="AX36">
        <v>1</v>
      </c>
      <c r="BC36">
        <v>40</v>
      </c>
      <c r="BF36">
        <v>3</v>
      </c>
      <c r="BJ36">
        <v>2</v>
      </c>
      <c r="BL36">
        <v>2</v>
      </c>
      <c r="BM36">
        <v>21</v>
      </c>
      <c r="BN36">
        <v>2</v>
      </c>
      <c r="BR36">
        <v>6</v>
      </c>
      <c r="BU36">
        <v>2</v>
      </c>
      <c r="CD36">
        <f t="shared" si="0"/>
        <v>216</v>
      </c>
    </row>
    <row r="37" spans="1:82" x14ac:dyDescent="0.25">
      <c r="A37" t="s">
        <v>249</v>
      </c>
      <c r="B37" t="s">
        <v>287</v>
      </c>
      <c r="C37" t="s">
        <v>216</v>
      </c>
      <c r="E37">
        <v>19</v>
      </c>
      <c r="F37">
        <v>3</v>
      </c>
      <c r="H37">
        <v>7</v>
      </c>
      <c r="I37">
        <v>4</v>
      </c>
      <c r="J37">
        <v>4</v>
      </c>
      <c r="K37">
        <v>1</v>
      </c>
      <c r="L37">
        <v>13</v>
      </c>
      <c r="N37">
        <v>1</v>
      </c>
      <c r="P37">
        <v>6</v>
      </c>
      <c r="T37">
        <v>2</v>
      </c>
      <c r="U37">
        <v>1</v>
      </c>
      <c r="V37">
        <v>1</v>
      </c>
      <c r="W37">
        <v>50</v>
      </c>
      <c r="AQ37">
        <v>1</v>
      </c>
      <c r="AW37">
        <v>1</v>
      </c>
      <c r="BC37">
        <v>76</v>
      </c>
      <c r="BF37">
        <v>1</v>
      </c>
      <c r="BL37">
        <v>1</v>
      </c>
      <c r="BM37">
        <v>2</v>
      </c>
      <c r="BN37">
        <v>1</v>
      </c>
      <c r="BR37">
        <v>3</v>
      </c>
      <c r="BU37">
        <v>2</v>
      </c>
      <c r="CD37">
        <f t="shared" si="0"/>
        <v>200</v>
      </c>
    </row>
    <row r="38" spans="1:82" x14ac:dyDescent="0.25">
      <c r="A38" t="s">
        <v>325</v>
      </c>
      <c r="B38" t="s">
        <v>288</v>
      </c>
      <c r="C38" t="s">
        <v>216</v>
      </c>
      <c r="D38">
        <v>1</v>
      </c>
      <c r="E38">
        <v>5</v>
      </c>
      <c r="F38">
        <v>1</v>
      </c>
      <c r="H38">
        <v>3</v>
      </c>
      <c r="I38">
        <v>1</v>
      </c>
      <c r="J38">
        <v>5</v>
      </c>
      <c r="K38">
        <v>2</v>
      </c>
      <c r="L38">
        <v>12</v>
      </c>
      <c r="N38">
        <v>2</v>
      </c>
      <c r="P38">
        <v>8</v>
      </c>
      <c r="R38">
        <v>1</v>
      </c>
      <c r="T38">
        <v>5</v>
      </c>
      <c r="U38">
        <v>3</v>
      </c>
      <c r="V38">
        <v>2</v>
      </c>
      <c r="W38">
        <v>78</v>
      </c>
      <c r="AQ38">
        <v>3</v>
      </c>
      <c r="AW38">
        <v>1</v>
      </c>
      <c r="AX38">
        <v>2</v>
      </c>
      <c r="AZ38">
        <v>2</v>
      </c>
      <c r="BC38">
        <v>17</v>
      </c>
      <c r="BD38">
        <v>2</v>
      </c>
      <c r="BG38">
        <v>2</v>
      </c>
      <c r="BJ38">
        <v>7</v>
      </c>
      <c r="BK38">
        <v>1</v>
      </c>
      <c r="BL38">
        <v>16</v>
      </c>
      <c r="BN38">
        <v>3</v>
      </c>
      <c r="BR38">
        <v>3</v>
      </c>
      <c r="BT38">
        <v>7</v>
      </c>
      <c r="BU38">
        <v>1</v>
      </c>
      <c r="BV38">
        <v>2</v>
      </c>
      <c r="BZ38" t="s">
        <v>71</v>
      </c>
      <c r="CD38">
        <f t="shared" si="0"/>
        <v>198</v>
      </c>
    </row>
    <row r="39" spans="1:82" x14ac:dyDescent="0.25">
      <c r="A39" t="s">
        <v>326</v>
      </c>
      <c r="B39" t="s">
        <v>289</v>
      </c>
      <c r="C39" t="s">
        <v>216</v>
      </c>
      <c r="D39">
        <v>1</v>
      </c>
      <c r="E39">
        <v>8</v>
      </c>
      <c r="F39">
        <v>2</v>
      </c>
      <c r="G39">
        <v>1</v>
      </c>
      <c r="H39">
        <v>6</v>
      </c>
      <c r="I39">
        <v>2</v>
      </c>
      <c r="J39">
        <v>2</v>
      </c>
      <c r="L39">
        <v>15</v>
      </c>
      <c r="N39">
        <v>3</v>
      </c>
      <c r="P39">
        <v>12</v>
      </c>
      <c r="R39">
        <v>3</v>
      </c>
      <c r="S39">
        <v>1</v>
      </c>
      <c r="T39">
        <v>4</v>
      </c>
      <c r="U39">
        <v>2</v>
      </c>
      <c r="V39">
        <v>2</v>
      </c>
      <c r="W39">
        <v>47</v>
      </c>
      <c r="AO39">
        <v>1</v>
      </c>
      <c r="AQ39">
        <v>11</v>
      </c>
      <c r="AW39">
        <v>4</v>
      </c>
      <c r="AX39">
        <v>2</v>
      </c>
      <c r="BC39">
        <v>18</v>
      </c>
      <c r="BF39">
        <v>2</v>
      </c>
      <c r="BG39">
        <v>1</v>
      </c>
      <c r="BJ39">
        <v>12</v>
      </c>
      <c r="BL39">
        <v>13</v>
      </c>
      <c r="BN39">
        <v>2</v>
      </c>
      <c r="BT39">
        <v>12</v>
      </c>
      <c r="BU39">
        <v>2</v>
      </c>
      <c r="BV39">
        <v>3</v>
      </c>
      <c r="BW39">
        <v>4</v>
      </c>
      <c r="CD39">
        <f t="shared" si="0"/>
        <v>198</v>
      </c>
    </row>
    <row r="40" spans="1:82" x14ac:dyDescent="0.25">
      <c r="A40" t="s">
        <v>327</v>
      </c>
      <c r="B40" t="s">
        <v>290</v>
      </c>
      <c r="C40" t="s">
        <v>216</v>
      </c>
      <c r="D40">
        <v>1</v>
      </c>
      <c r="E40">
        <v>10</v>
      </c>
      <c r="F40">
        <v>7</v>
      </c>
      <c r="G40">
        <v>1</v>
      </c>
      <c r="H40">
        <v>5</v>
      </c>
      <c r="I40">
        <v>2</v>
      </c>
      <c r="J40">
        <v>3</v>
      </c>
      <c r="K40">
        <v>1</v>
      </c>
      <c r="L40">
        <v>31</v>
      </c>
      <c r="P40">
        <v>3</v>
      </c>
      <c r="S40">
        <v>2</v>
      </c>
      <c r="T40">
        <v>2</v>
      </c>
      <c r="U40">
        <v>4</v>
      </c>
      <c r="V40">
        <v>2</v>
      </c>
      <c r="W40">
        <v>52</v>
      </c>
      <c r="AP40">
        <v>1</v>
      </c>
      <c r="AQ40">
        <v>1</v>
      </c>
      <c r="AW40">
        <v>38</v>
      </c>
      <c r="AX40">
        <v>3</v>
      </c>
      <c r="AZ40">
        <v>2</v>
      </c>
      <c r="BC40">
        <v>28</v>
      </c>
      <c r="BJ40">
        <v>13</v>
      </c>
      <c r="BK40">
        <v>2</v>
      </c>
      <c r="BN40">
        <v>5</v>
      </c>
      <c r="BR40">
        <v>6</v>
      </c>
      <c r="BU40">
        <v>2</v>
      </c>
      <c r="BV40">
        <v>2</v>
      </c>
      <c r="BX40">
        <v>1</v>
      </c>
      <c r="BZ40">
        <v>6</v>
      </c>
      <c r="CA40">
        <v>3</v>
      </c>
      <c r="CD40">
        <f t="shared" si="0"/>
        <v>239</v>
      </c>
    </row>
    <row r="41" spans="1:82" x14ac:dyDescent="0.25">
      <c r="A41" t="s">
        <v>328</v>
      </c>
      <c r="B41" t="s">
        <v>291</v>
      </c>
      <c r="C41" t="s">
        <v>216</v>
      </c>
      <c r="D41">
        <v>2</v>
      </c>
      <c r="E41">
        <v>5</v>
      </c>
      <c r="F41">
        <v>6</v>
      </c>
      <c r="G41">
        <v>1</v>
      </c>
      <c r="H41">
        <v>10</v>
      </c>
      <c r="I41">
        <v>3</v>
      </c>
      <c r="J41">
        <v>5</v>
      </c>
      <c r="K41">
        <v>1</v>
      </c>
      <c r="L41">
        <v>24</v>
      </c>
      <c r="P41">
        <v>5</v>
      </c>
      <c r="S41">
        <v>4</v>
      </c>
      <c r="T41">
        <v>6</v>
      </c>
      <c r="U41">
        <v>2</v>
      </c>
      <c r="V41">
        <v>1</v>
      </c>
      <c r="W41">
        <v>39</v>
      </c>
      <c r="AQ41">
        <v>2</v>
      </c>
      <c r="AW41">
        <v>1</v>
      </c>
      <c r="AX41">
        <v>1</v>
      </c>
      <c r="AZ41">
        <v>2</v>
      </c>
      <c r="BC41">
        <v>29</v>
      </c>
      <c r="BD41">
        <v>3</v>
      </c>
      <c r="BJ41">
        <v>30</v>
      </c>
      <c r="BN41">
        <v>2</v>
      </c>
      <c r="BR41">
        <v>8</v>
      </c>
      <c r="BU41">
        <v>3</v>
      </c>
      <c r="BV41">
        <v>1</v>
      </c>
      <c r="BX41">
        <v>1</v>
      </c>
      <c r="BZ41">
        <v>6</v>
      </c>
      <c r="CD41">
        <f t="shared" si="0"/>
        <v>203</v>
      </c>
    </row>
    <row r="42" spans="1:82" x14ac:dyDescent="0.25">
      <c r="A42" t="s">
        <v>507</v>
      </c>
      <c r="B42" t="s">
        <v>292</v>
      </c>
      <c r="C42" t="s">
        <v>216</v>
      </c>
      <c r="D42">
        <v>1</v>
      </c>
      <c r="E42">
        <v>2</v>
      </c>
      <c r="F42">
        <v>9</v>
      </c>
      <c r="G42">
        <v>1</v>
      </c>
      <c r="H42">
        <v>11</v>
      </c>
      <c r="I42">
        <v>2</v>
      </c>
      <c r="J42">
        <v>5</v>
      </c>
      <c r="L42">
        <v>38</v>
      </c>
      <c r="P42">
        <v>2</v>
      </c>
      <c r="R42">
        <v>1</v>
      </c>
      <c r="S42">
        <v>5</v>
      </c>
      <c r="T42">
        <v>13</v>
      </c>
      <c r="U42">
        <v>2</v>
      </c>
      <c r="V42">
        <v>1</v>
      </c>
      <c r="W42">
        <v>46</v>
      </c>
      <c r="AR42">
        <v>1</v>
      </c>
      <c r="AW42">
        <v>2</v>
      </c>
      <c r="AX42">
        <v>1</v>
      </c>
      <c r="AZ42">
        <v>2</v>
      </c>
      <c r="BC42">
        <v>18</v>
      </c>
      <c r="BD42">
        <v>5</v>
      </c>
      <c r="BF42">
        <v>1</v>
      </c>
      <c r="BG42">
        <v>2</v>
      </c>
      <c r="BJ42">
        <v>2</v>
      </c>
      <c r="BN42">
        <v>13</v>
      </c>
      <c r="BR42">
        <v>8</v>
      </c>
      <c r="BU42">
        <v>2</v>
      </c>
      <c r="BX42">
        <v>3</v>
      </c>
      <c r="BZ42">
        <v>3</v>
      </c>
      <c r="CD42">
        <f t="shared" si="0"/>
        <v>202</v>
      </c>
    </row>
    <row r="43" spans="1:82" x14ac:dyDescent="0.25">
      <c r="A43" t="s">
        <v>511</v>
      </c>
      <c r="B43" t="s">
        <v>293</v>
      </c>
      <c r="C43" t="s">
        <v>216</v>
      </c>
      <c r="E43">
        <v>14</v>
      </c>
      <c r="F43">
        <v>6</v>
      </c>
      <c r="G43">
        <v>1</v>
      </c>
      <c r="H43">
        <v>11</v>
      </c>
      <c r="I43">
        <v>9</v>
      </c>
      <c r="J43">
        <v>3</v>
      </c>
      <c r="K43">
        <v>3</v>
      </c>
      <c r="L43">
        <v>37</v>
      </c>
      <c r="M43">
        <v>2</v>
      </c>
      <c r="O43">
        <v>3</v>
      </c>
      <c r="P43">
        <v>5</v>
      </c>
      <c r="Q43">
        <v>1</v>
      </c>
      <c r="R43">
        <v>2</v>
      </c>
      <c r="T43">
        <v>1</v>
      </c>
      <c r="U43">
        <v>3</v>
      </c>
      <c r="W43">
        <v>38</v>
      </c>
      <c r="AN43">
        <v>2</v>
      </c>
      <c r="AX43">
        <v>9</v>
      </c>
      <c r="AZ43">
        <v>3</v>
      </c>
      <c r="BG43">
        <v>2</v>
      </c>
      <c r="BJ43">
        <v>13</v>
      </c>
      <c r="BR43">
        <v>9</v>
      </c>
      <c r="BY43" t="s">
        <v>71</v>
      </c>
      <c r="BZ43">
        <v>4</v>
      </c>
      <c r="CD43">
        <f t="shared" si="0"/>
        <v>181</v>
      </c>
    </row>
  </sheetData>
  <mergeCells count="1">
    <mergeCell ref="A1:R1"/>
  </mergeCells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9D363-A4B8-44C6-879B-E49D96597F0E}">
  <dimension ref="B1:AK12"/>
  <sheetViews>
    <sheetView tabSelected="1" workbookViewId="0">
      <selection activeCell="AF5" sqref="AF5"/>
    </sheetView>
  </sheetViews>
  <sheetFormatPr defaultRowHeight="15" x14ac:dyDescent="0.25"/>
  <cols>
    <col min="3" max="3" width="19.42578125" bestFit="1" customWidth="1"/>
    <col min="4" max="4" width="16.7109375" bestFit="1" customWidth="1"/>
    <col min="5" max="5" width="11" bestFit="1" customWidth="1"/>
    <col min="28" max="28" width="13.42578125" bestFit="1" customWidth="1"/>
    <col min="31" max="31" width="33.85546875" bestFit="1" customWidth="1"/>
    <col min="32" max="32" width="9" bestFit="1" customWidth="1"/>
    <col min="33" max="33" width="36.7109375" bestFit="1" customWidth="1"/>
    <col min="37" max="37" width="17.7109375" bestFit="1" customWidth="1"/>
  </cols>
  <sheetData>
    <row r="1" spans="2:37" x14ac:dyDescent="0.25">
      <c r="B1" s="46" t="s">
        <v>438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3" spans="2:37" x14ac:dyDescent="0.25">
      <c r="E3" s="7"/>
      <c r="F3" s="8" t="s">
        <v>366</v>
      </c>
      <c r="G3" s="8" t="s">
        <v>367</v>
      </c>
      <c r="H3" s="8" t="s">
        <v>368</v>
      </c>
      <c r="I3" s="8" t="s">
        <v>369</v>
      </c>
      <c r="J3" s="8" t="s">
        <v>370</v>
      </c>
      <c r="K3" s="8" t="s">
        <v>371</v>
      </c>
      <c r="L3" s="8" t="s">
        <v>372</v>
      </c>
      <c r="M3" s="8" t="s">
        <v>373</v>
      </c>
      <c r="N3" s="8" t="s">
        <v>374</v>
      </c>
      <c r="O3" s="8" t="s">
        <v>375</v>
      </c>
      <c r="P3" s="8" t="s">
        <v>376</v>
      </c>
      <c r="Q3" s="8" t="s">
        <v>377</v>
      </c>
      <c r="R3" s="8" t="s">
        <v>378</v>
      </c>
      <c r="S3" s="8" t="s">
        <v>379</v>
      </c>
      <c r="T3" s="8" t="s">
        <v>380</v>
      </c>
      <c r="U3" s="8" t="s">
        <v>381</v>
      </c>
      <c r="V3" s="8" t="s">
        <v>382</v>
      </c>
      <c r="W3" s="8" t="s">
        <v>383</v>
      </c>
      <c r="X3" s="8" t="s">
        <v>384</v>
      </c>
      <c r="Y3" s="8" t="s">
        <v>385</v>
      </c>
      <c r="Z3" s="8" t="s">
        <v>386</v>
      </c>
      <c r="AA3" s="9"/>
      <c r="AB3" s="10"/>
      <c r="AC3" s="11"/>
      <c r="AD3" s="6"/>
      <c r="AE3" s="12"/>
      <c r="AF3" s="13"/>
      <c r="AG3" s="14"/>
      <c r="AH3" s="13"/>
      <c r="AI3" s="13"/>
      <c r="AJ3" s="15"/>
      <c r="AK3" s="13"/>
    </row>
    <row r="4" spans="2:37" x14ac:dyDescent="0.25">
      <c r="B4" s="16" t="s">
        <v>387</v>
      </c>
      <c r="C4" s="16" t="s">
        <v>388</v>
      </c>
      <c r="D4" s="16" t="s">
        <v>439</v>
      </c>
      <c r="E4" s="17" t="s">
        <v>389</v>
      </c>
      <c r="F4" s="18" t="s">
        <v>390</v>
      </c>
      <c r="G4" s="19" t="s">
        <v>391</v>
      </c>
      <c r="H4" s="19" t="s">
        <v>392</v>
      </c>
      <c r="I4" s="19" t="s">
        <v>393</v>
      </c>
      <c r="J4" s="18" t="s">
        <v>394</v>
      </c>
      <c r="K4" s="19" t="s">
        <v>395</v>
      </c>
      <c r="L4" s="18" t="s">
        <v>396</v>
      </c>
      <c r="M4" s="18" t="s">
        <v>397</v>
      </c>
      <c r="N4" s="18" t="s">
        <v>398</v>
      </c>
      <c r="O4" s="18" t="s">
        <v>399</v>
      </c>
      <c r="P4" s="18" t="s">
        <v>400</v>
      </c>
      <c r="Q4" s="18" t="s">
        <v>401</v>
      </c>
      <c r="R4" s="18" t="s">
        <v>402</v>
      </c>
      <c r="S4" s="18" t="s">
        <v>403</v>
      </c>
      <c r="T4" s="18" t="s">
        <v>404</v>
      </c>
      <c r="U4" s="18" t="s">
        <v>405</v>
      </c>
      <c r="V4" s="18" t="s">
        <v>406</v>
      </c>
      <c r="W4" s="18" t="s">
        <v>407</v>
      </c>
      <c r="X4" s="18" t="s">
        <v>408</v>
      </c>
      <c r="Y4" s="18" t="s">
        <v>409</v>
      </c>
      <c r="Z4" s="18" t="s">
        <v>410</v>
      </c>
      <c r="AA4" s="20" t="s">
        <v>411</v>
      </c>
      <c r="AB4" s="21" t="s">
        <v>412</v>
      </c>
      <c r="AC4" s="22" t="s">
        <v>413</v>
      </c>
      <c r="AD4" s="22" t="s">
        <v>414</v>
      </c>
      <c r="AE4" s="23" t="s">
        <v>415</v>
      </c>
      <c r="AF4" s="24" t="s">
        <v>416</v>
      </c>
      <c r="AG4" s="25" t="s">
        <v>417</v>
      </c>
      <c r="AH4" s="24" t="s">
        <v>418</v>
      </c>
      <c r="AI4" s="26" t="s">
        <v>419</v>
      </c>
      <c r="AJ4" s="27" t="s">
        <v>420</v>
      </c>
      <c r="AK4" s="25" t="s">
        <v>421</v>
      </c>
    </row>
    <row r="5" spans="2:37" x14ac:dyDescent="0.25">
      <c r="B5" s="28">
        <v>1672</v>
      </c>
      <c r="C5" s="28">
        <v>1672.07</v>
      </c>
      <c r="D5" s="29" t="s">
        <v>422</v>
      </c>
      <c r="E5" s="30" t="s">
        <v>423</v>
      </c>
      <c r="F5" s="31">
        <v>462467</v>
      </c>
      <c r="G5" s="31">
        <v>78601</v>
      </c>
      <c r="H5" s="31">
        <v>35820</v>
      </c>
      <c r="I5" s="31"/>
      <c r="J5" s="31">
        <v>348204</v>
      </c>
      <c r="K5" s="31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3">
        <f>((H5+I5+K5)/(G5+H5+I5+K5))</f>
        <v>0.3130544218281609</v>
      </c>
      <c r="AB5" s="28">
        <f>((68.4*LOG(AA5))+38.6)</f>
        <v>4.1003972258428689</v>
      </c>
      <c r="AC5" s="33">
        <f>LOG((H5+I5+K5)/(G5+H5+I5+K5))</f>
        <v>-0.50438015751691712</v>
      </c>
      <c r="AD5" s="33">
        <f>(X5+R5+L5)/(X5+R5+L5+J5)</f>
        <v>0</v>
      </c>
      <c r="AE5" s="34">
        <f>((G5+H5+I5)/(G5+H5+I5+J5+K5))</f>
        <v>0.24732991083490949</v>
      </c>
      <c r="AF5" s="35" t="e">
        <f>(H5/I5)</f>
        <v>#DIV/0!</v>
      </c>
      <c r="AG5" s="36">
        <f>((F5)/(F5+J5))*100</f>
        <v>57.04743354579108</v>
      </c>
      <c r="AH5" s="36">
        <f>((0*(F5/(F5+G5+H5+I5+J5+K5)))+(1*(G5/(F5+G5+H5+I5+J5+K5)))+(2*(H5/(F5+G5+H5+I5+J5+K5)))+(3*(I5/(F5+G5+H5+I5+J5+K5)))+(4*(J5/(F5+G5+H5+I5+J5+K5)))+(4*(K5/(F5+G5+H5+I5+J5+K5))))</f>
        <v>1.6680038309703251</v>
      </c>
      <c r="AI5" s="36">
        <f>((-0.77)*AA5)+((3.32)*(AA5)^2)+(1.59)</f>
        <v>1.6743182909991809</v>
      </c>
      <c r="AJ5" s="36">
        <f>(AI5-AH5)</f>
        <v>6.3144600288558284E-3</v>
      </c>
      <c r="AK5" s="36">
        <f>((K5)/(J5+K5))</f>
        <v>0</v>
      </c>
    </row>
    <row r="6" spans="2:37" x14ac:dyDescent="0.25">
      <c r="B6" s="28">
        <v>1664.63</v>
      </c>
      <c r="C6" s="28">
        <v>1664.69</v>
      </c>
      <c r="D6" s="29" t="s">
        <v>424</v>
      </c>
      <c r="E6" s="30" t="s">
        <v>425</v>
      </c>
      <c r="F6" s="31">
        <v>5243176</v>
      </c>
      <c r="G6" s="31">
        <v>801677</v>
      </c>
      <c r="H6" s="31">
        <v>409369</v>
      </c>
      <c r="I6" s="31">
        <v>193013</v>
      </c>
      <c r="J6" s="31">
        <v>5663764</v>
      </c>
      <c r="K6" s="31">
        <v>222719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>
        <v>117035</v>
      </c>
      <c r="Y6" s="32"/>
      <c r="Z6" s="32"/>
      <c r="AA6" s="33">
        <f t="shared" ref="AA6:AA11" si="0">((H6+I6+K6)/(G6+H6+I6+K6))</f>
        <v>0.50719950724684004</v>
      </c>
      <c r="AB6" s="28">
        <f t="shared" ref="AB6:AB10" si="1">((68.4*LOG(AA6))+38.6)</f>
        <v>18.434231489726912</v>
      </c>
      <c r="AC6" s="33">
        <f t="shared" ref="AC6:AC11" si="2">LOG((H6+I6+K6)/(G6+H6+I6+K6))</f>
        <v>-0.29482117705077615</v>
      </c>
      <c r="AD6" s="33">
        <f t="shared" ref="AD6:AD11" si="3">(X6+R6+L6)/(X6+R6+L6+J6)</f>
        <v>2.0245471257519937E-2</v>
      </c>
      <c r="AE6" s="34">
        <f t="shared" ref="AE6:AE11" si="4">((G6+H6+I6)/(G6+H6+I6+J6+K6))</f>
        <v>0.19258636737844731</v>
      </c>
      <c r="AF6" s="36">
        <f t="shared" ref="AF6:AF11" si="5">(H6/I6)</f>
        <v>2.1209400403081657</v>
      </c>
      <c r="AG6" s="36">
        <f t="shared" ref="AG6:AG11" si="6">((F6)/(F6+J6))*100</f>
        <v>48.071924847849168</v>
      </c>
      <c r="AH6" s="36">
        <f t="shared" ref="AH6:AH11" si="7">((0*(F6/(F6+G6+H6+I6+J6+K6)))+(1*(G6/(F6+G6+H6+I6+J6+K6)))+(2*(H6/(F6+G6+H6+I6+J6+K6)))+(3*(I6/(F6+G6+H6+I6+J6+K6)))+(4*(J6/(F6+G6+H6+I6+J6+K6)))+(4*(K6/(F6+G6+H6+I6+J6+K6))))</f>
        <v>2.0540900952135668</v>
      </c>
      <c r="AI6" s="36">
        <f t="shared" ref="AI6:AI11" si="8">((-0.77)*AA6)+((3.32)*(AA6)^2)+(1.59)</f>
        <v>2.053530828722705</v>
      </c>
      <c r="AJ6" s="36">
        <f t="shared" ref="AJ6:AJ11" si="9">(AI6-AH6)</f>
        <v>-5.5926649086179836E-4</v>
      </c>
      <c r="AK6" s="36">
        <f t="shared" ref="AK6:AK11" si="10">((K6)/(J6+K6))</f>
        <v>3.783566520110565E-2</v>
      </c>
    </row>
    <row r="7" spans="2:37" x14ac:dyDescent="0.25">
      <c r="B7" s="28">
        <v>1653.72</v>
      </c>
      <c r="C7" s="28">
        <v>1653.8</v>
      </c>
      <c r="D7" s="29" t="s">
        <v>426</v>
      </c>
      <c r="E7" s="30" t="s">
        <v>427</v>
      </c>
      <c r="F7" s="31">
        <v>3446712</v>
      </c>
      <c r="G7" s="31">
        <v>537931</v>
      </c>
      <c r="H7" s="31">
        <v>379755</v>
      </c>
      <c r="I7" s="31">
        <v>155628</v>
      </c>
      <c r="J7" s="31">
        <v>4251865</v>
      </c>
      <c r="K7" s="31">
        <v>255464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>
        <v>425388</v>
      </c>
      <c r="Y7" s="32"/>
      <c r="Z7" s="32"/>
      <c r="AA7" s="33">
        <f t="shared" si="0"/>
        <v>0.59516864367110234</v>
      </c>
      <c r="AB7" s="28">
        <f t="shared" si="1"/>
        <v>23.185378902308717</v>
      </c>
      <c r="AC7" s="33">
        <f t="shared" si="2"/>
        <v>-0.22535995756858601</v>
      </c>
      <c r="AD7" s="33">
        <f t="shared" si="3"/>
        <v>9.0948255311397525E-2</v>
      </c>
      <c r="AE7" s="34">
        <f t="shared" si="4"/>
        <v>0.19232801668194865</v>
      </c>
      <c r="AF7" s="36">
        <f t="shared" si="5"/>
        <v>2.4401457321304649</v>
      </c>
      <c r="AG7" s="36">
        <f t="shared" si="6"/>
        <v>44.770767376880166</v>
      </c>
      <c r="AH7" s="36">
        <f t="shared" si="7"/>
        <v>2.1926290701983029</v>
      </c>
      <c r="AI7" s="36">
        <f t="shared" si="8"/>
        <v>2.3077495162121258</v>
      </c>
      <c r="AJ7" s="36">
        <f t="shared" si="9"/>
        <v>0.11512044601382287</v>
      </c>
      <c r="AK7" s="36">
        <f t="shared" si="10"/>
        <v>5.6677469073147309E-2</v>
      </c>
    </row>
    <row r="8" spans="2:37" x14ac:dyDescent="0.25">
      <c r="B8" s="28">
        <v>1636.3</v>
      </c>
      <c r="C8" s="28">
        <v>1636.37</v>
      </c>
      <c r="D8" s="29" t="s">
        <v>428</v>
      </c>
      <c r="E8" s="30" t="s">
        <v>429</v>
      </c>
      <c r="F8" s="31">
        <v>9363325</v>
      </c>
      <c r="G8" s="31">
        <v>2132640</v>
      </c>
      <c r="H8" s="31">
        <v>1503621</v>
      </c>
      <c r="I8" s="31">
        <v>758059</v>
      </c>
      <c r="J8" s="31">
        <v>10792253</v>
      </c>
      <c r="K8" s="31">
        <v>698483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>
        <v>957955</v>
      </c>
      <c r="Y8" s="32"/>
      <c r="Z8" s="32"/>
      <c r="AA8" s="33">
        <f t="shared" si="0"/>
        <v>0.58124435600591662</v>
      </c>
      <c r="AB8" s="28">
        <f t="shared" si="1"/>
        <v>22.482138420371413</v>
      </c>
      <c r="AC8" s="33">
        <f t="shared" si="2"/>
        <v>-0.23564125116416063</v>
      </c>
      <c r="AD8" s="33">
        <f t="shared" si="3"/>
        <v>8.1526641911360206E-2</v>
      </c>
      <c r="AE8" s="34">
        <f t="shared" si="4"/>
        <v>0.27663232663454257</v>
      </c>
      <c r="AF8" s="36">
        <f t="shared" si="5"/>
        <v>1.9835144757861856</v>
      </c>
      <c r="AG8" s="36">
        <f t="shared" si="6"/>
        <v>46.455254222925284</v>
      </c>
      <c r="AH8" s="36">
        <f t="shared" si="7"/>
        <v>2.1140762649296208</v>
      </c>
      <c r="AI8" s="36">
        <f t="shared" si="8"/>
        <v>2.2640872504860368</v>
      </c>
      <c r="AJ8" s="36">
        <f t="shared" si="9"/>
        <v>0.15001098555641601</v>
      </c>
      <c r="AK8" s="36">
        <f t="shared" si="10"/>
        <v>6.0786619760474871E-2</v>
      </c>
    </row>
    <row r="9" spans="2:37" x14ac:dyDescent="0.25">
      <c r="B9" s="28">
        <v>1601.54</v>
      </c>
      <c r="C9" s="28">
        <v>1601.63</v>
      </c>
      <c r="D9" s="29" t="s">
        <v>430</v>
      </c>
      <c r="E9" s="30" t="s">
        <v>431</v>
      </c>
      <c r="F9" s="31">
        <v>21465322</v>
      </c>
      <c r="G9" s="31">
        <v>3913061</v>
      </c>
      <c r="H9" s="31">
        <v>2478577</v>
      </c>
      <c r="I9" s="31">
        <v>1230505</v>
      </c>
      <c r="J9" s="31">
        <v>27345380</v>
      </c>
      <c r="K9" s="31">
        <v>1301252</v>
      </c>
      <c r="L9" s="32"/>
      <c r="M9" s="32"/>
      <c r="N9" s="32"/>
      <c r="O9" s="32"/>
      <c r="P9" s="32"/>
      <c r="Q9" s="32"/>
      <c r="R9" s="32">
        <v>197711</v>
      </c>
      <c r="S9" s="32">
        <v>72134</v>
      </c>
      <c r="T9" s="32">
        <v>60546</v>
      </c>
      <c r="U9" s="32">
        <v>58898</v>
      </c>
      <c r="V9" s="32"/>
      <c r="W9" s="32"/>
      <c r="X9" s="32">
        <v>978024</v>
      </c>
      <c r="Y9" s="32">
        <v>90510</v>
      </c>
      <c r="Z9" s="32">
        <v>47327</v>
      </c>
      <c r="AA9" s="33">
        <f t="shared" si="0"/>
        <v>0.56148293334543631</v>
      </c>
      <c r="AB9" s="28">
        <f t="shared" si="1"/>
        <v>21.45462071239767</v>
      </c>
      <c r="AC9" s="33">
        <f t="shared" si="2"/>
        <v>-0.25066343987722706</v>
      </c>
      <c r="AD9" s="33">
        <f t="shared" si="3"/>
        <v>4.1223318232825046E-2</v>
      </c>
      <c r="AE9" s="34">
        <f t="shared" si="4"/>
        <v>0.21015716687426031</v>
      </c>
      <c r="AF9" s="36">
        <f t="shared" si="5"/>
        <v>2.0142762524329441</v>
      </c>
      <c r="AG9" s="36">
        <f t="shared" si="6"/>
        <v>43.976671345558607</v>
      </c>
      <c r="AH9" s="36">
        <f t="shared" si="7"/>
        <v>2.2023079013429445</v>
      </c>
      <c r="AI9" s="36">
        <f t="shared" si="8"/>
        <v>2.204331581658824</v>
      </c>
      <c r="AJ9" s="36">
        <f t="shared" si="9"/>
        <v>2.0236803158795169E-3</v>
      </c>
      <c r="AK9" s="36">
        <f t="shared" si="10"/>
        <v>4.5424257902290224E-2</v>
      </c>
    </row>
    <row r="10" spans="2:37" x14ac:dyDescent="0.25">
      <c r="B10" s="28">
        <v>1509.56</v>
      </c>
      <c r="C10" s="28">
        <v>1509.66</v>
      </c>
      <c r="D10" s="29" t="s">
        <v>432</v>
      </c>
      <c r="E10" s="30" t="s">
        <v>433</v>
      </c>
      <c r="F10" s="31">
        <v>15547134</v>
      </c>
      <c r="G10" s="31">
        <v>2019429</v>
      </c>
      <c r="H10" s="31">
        <v>995165</v>
      </c>
      <c r="I10" s="31">
        <v>315722</v>
      </c>
      <c r="J10" s="31">
        <v>14845465</v>
      </c>
      <c r="K10" s="31">
        <v>548469</v>
      </c>
      <c r="L10" s="32"/>
      <c r="M10" s="32"/>
      <c r="N10" s="32"/>
      <c r="O10" s="32"/>
      <c r="P10" s="32"/>
      <c r="Q10" s="32"/>
      <c r="R10" s="32">
        <v>103422</v>
      </c>
      <c r="S10" s="32">
        <v>47494</v>
      </c>
      <c r="T10" s="32"/>
      <c r="U10" s="32"/>
      <c r="V10" s="32"/>
      <c r="W10" s="32"/>
      <c r="X10" s="32">
        <v>479568</v>
      </c>
      <c r="Y10" s="32">
        <v>48501</v>
      </c>
      <c r="Z10" s="32"/>
      <c r="AA10" s="33">
        <f t="shared" si="0"/>
        <v>0.47936557452913736</v>
      </c>
      <c r="AB10" s="28">
        <f t="shared" si="1"/>
        <v>16.757612000416678</v>
      </c>
      <c r="AC10" s="33">
        <f t="shared" si="2"/>
        <v>-0.31933315788864503</v>
      </c>
      <c r="AD10" s="33">
        <f t="shared" si="3"/>
        <v>3.7786674038327236E-2</v>
      </c>
      <c r="AE10" s="34">
        <f t="shared" si="4"/>
        <v>0.17786111593254736</v>
      </c>
      <c r="AF10" s="36">
        <f t="shared" si="5"/>
        <v>3.1520293169307174</v>
      </c>
      <c r="AG10" s="36">
        <f t="shared" si="6"/>
        <v>51.154341884351517</v>
      </c>
      <c r="AH10" s="36">
        <f t="shared" si="7"/>
        <v>1.9413473643200403</v>
      </c>
      <c r="AI10" s="36">
        <f t="shared" si="8"/>
        <v>1.983795803037482</v>
      </c>
      <c r="AJ10" s="36">
        <f t="shared" si="9"/>
        <v>4.244843871744175E-2</v>
      </c>
      <c r="AK10" s="36">
        <f t="shared" si="10"/>
        <v>3.5628904216427067E-2</v>
      </c>
    </row>
    <row r="11" spans="2:37" x14ac:dyDescent="0.25">
      <c r="B11" s="28">
        <v>1491.61</v>
      </c>
      <c r="C11" s="28">
        <v>1491.74</v>
      </c>
      <c r="D11" s="29" t="s">
        <v>434</v>
      </c>
      <c r="E11" s="30" t="s">
        <v>435</v>
      </c>
      <c r="F11" s="31">
        <v>16918240</v>
      </c>
      <c r="G11" s="31">
        <v>2238975</v>
      </c>
      <c r="H11" s="31">
        <v>988181</v>
      </c>
      <c r="I11" s="31">
        <v>278614</v>
      </c>
      <c r="J11" s="31">
        <v>15856911</v>
      </c>
      <c r="K11" s="31">
        <v>530948</v>
      </c>
      <c r="L11" s="32"/>
      <c r="M11" s="32"/>
      <c r="N11" s="32"/>
      <c r="O11" s="32"/>
      <c r="P11" s="32"/>
      <c r="Q11" s="32"/>
      <c r="R11" s="32">
        <v>115007</v>
      </c>
      <c r="S11" s="32">
        <v>110983</v>
      </c>
      <c r="T11" s="32">
        <v>77415</v>
      </c>
      <c r="U11" s="32">
        <v>142867</v>
      </c>
      <c r="V11" s="32"/>
      <c r="W11" s="32"/>
      <c r="X11" s="32">
        <v>382410</v>
      </c>
      <c r="Y11" s="32">
        <v>78420</v>
      </c>
      <c r="Z11" s="32"/>
      <c r="AA11" s="33">
        <f t="shared" si="0"/>
        <v>0.4453476809626038</v>
      </c>
      <c r="AB11" s="28">
        <f>((68.4*LOG(AA11))+38.6)</f>
        <v>14.571024950107173</v>
      </c>
      <c r="AC11" s="33">
        <f t="shared" si="2"/>
        <v>-0.35130080482299453</v>
      </c>
      <c r="AD11" s="33">
        <f t="shared" si="3"/>
        <v>3.0415006963294366E-2</v>
      </c>
      <c r="AE11" s="34">
        <f t="shared" si="4"/>
        <v>0.17622576554534117</v>
      </c>
      <c r="AF11" s="36">
        <f t="shared" si="5"/>
        <v>3.5467743903752145</v>
      </c>
      <c r="AG11" s="36">
        <f t="shared" si="6"/>
        <v>51.619106194201827</v>
      </c>
      <c r="AH11" s="36">
        <f t="shared" si="7"/>
        <v>1.9179307358721722</v>
      </c>
      <c r="AI11" s="36">
        <f t="shared" si="8"/>
        <v>1.9055530146955086</v>
      </c>
      <c r="AJ11" s="36">
        <f t="shared" si="9"/>
        <v>-1.2377721176663581E-2</v>
      </c>
      <c r="AK11" s="36">
        <f t="shared" si="10"/>
        <v>3.2398863085165673E-2</v>
      </c>
    </row>
    <row r="12" spans="2:37" x14ac:dyDescent="0.25">
      <c r="B12" s="37"/>
      <c r="C12" s="37"/>
      <c r="D12" s="37"/>
      <c r="E12" s="38"/>
      <c r="F12" s="38"/>
      <c r="G12" s="39"/>
      <c r="H12" s="39"/>
      <c r="I12" s="39"/>
      <c r="J12" s="39"/>
      <c r="K12" s="39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2"/>
      <c r="AB12" s="2"/>
      <c r="AC12" s="2"/>
      <c r="AD12" s="40"/>
      <c r="AE12" t="s">
        <v>436</v>
      </c>
      <c r="AF12" s="41"/>
      <c r="AG12" s="42" t="s">
        <v>437</v>
      </c>
      <c r="AH12" s="41"/>
      <c r="AI12" s="41"/>
      <c r="AJ12" s="43"/>
      <c r="AK12" s="44"/>
    </row>
  </sheetData>
  <mergeCells count="1">
    <mergeCell ref="B1:Q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Laura Frazao Kellner</cp:lastModifiedBy>
  <dcterms:created xsi:type="dcterms:W3CDTF">2015-06-05T18:17:20Z</dcterms:created>
  <dcterms:modified xsi:type="dcterms:W3CDTF">2025-08-29T14:24:35Z</dcterms:modified>
</cp:coreProperties>
</file>